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https://centralsemi-my.sharepoint.com/personal/lmackie_centralsemi_com/Documents/Desktop/Update 8_19/"/>
    </mc:Choice>
  </mc:AlternateContent>
  <xr:revisionPtr revIDLastSave="0" documentId="8_{921075EA-EC0E-41B8-A2E9-BC59A85AF57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595" yWindow="615" windowWidth="23175" windowHeight="1423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<sst xmlns="http://schemas.openxmlformats.org/spreadsheetml/2006/main" count="23036" uniqueCount="19215">
  <si>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</si>
  <si>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</si>
  <si>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</si>
  <si>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</si>
  <si>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</si>
  <si>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</si>
  <si>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</si>
  <si>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</si>
  <si>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</si>
  <si>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</si>
  <si>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</si>
  <si>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</si>
  <si>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</si>
  <si>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</si>
  <si>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</si>
  <si>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</si>
  <si>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</si>
  <si>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</si>
  <si>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</si>
  <si>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</si>
  <si>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</si>
  <si>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</si>
  <si>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</si>
  <si>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</si>
  <si>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</si>
  <si>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</si>
  <si>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</si>
  <si>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</si>
  <si>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</si>
  <si>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</si>
  <si>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</si>
  <si>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</si>
  <si>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</si>
  <si>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</si>
  <si>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</si>
  <si>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</si>
  <si>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</si>
  <si>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</si>
  <si>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</si>
  <si>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</si>
  <si>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</si>
  <si>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</si>
  <si>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</si>
  <si>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</si>
  <si>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</si>
  <si>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</si>
  <si>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</si>
  <si>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</si>
  <si>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</si>
  <si>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</si>
  <si>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</si>
  <si>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</si>
  <si>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</si>
  <si>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</si>
  <si>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</si>
  <si>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</si>
  <si>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</si>
  <si>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</si>
  <si>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</si>
  <si>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</si>
  <si>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</si>
  <si>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</si>
  <si>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</si>
  <si>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</si>
  <si>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</si>
  <si>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</si>
  <si>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</si>
  <si>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</si>
  <si>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</si>
  <si>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</si>
  <si>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</si>
  <si>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</si>
  <si>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</si>
  <si>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</si>
  <si>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</si>
  <si>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</si>
  <si>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</si>
  <si>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</si>
  <si>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</si>
  <si>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</si>
  <si>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</si>
  <si>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</si>
  <si>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</si>
  <si>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</si>
  <si>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</si>
  <si>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</si>
  <si>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</si>
  <si>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</si>
  <si>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</si>
  <si>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</si>
  <si>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</si>
  <si>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</si>
  <si>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</si>
  <si>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</si>
  <si>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</si>
  <si>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</si>
  <si>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</si>
  <si>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</si>
  <si>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</si>
  <si>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</si>
  <si>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</si>
  <si>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</si>
  <si>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</si>
  <si>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</si>
  <si>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</si>
  <si>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</si>
  <si>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</si>
  <si>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</si>
  <si>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</si>
  <si>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</si>
  <si>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</si>
  <si>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</si>
  <si>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</si>
  <si>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</si>
  <si>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</si>
  <si>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</si>
  <si>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</si>
  <si>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</si>
  <si>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</si>
  <si>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</si>
  <si>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</si>
  <si>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</si>
  <si>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</si>
  <si>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</si>
  <si>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</si>
  <si>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</si>
  <si>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</si>
  <si>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</si>
  <si>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</si>
  <si>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</si>
  <si>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</si>
  <si>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</si>
  <si>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</si>
  <si>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</si>
  <si>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</si>
  <si>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</si>
  <si>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</si>
  <si>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</si>
  <si>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</si>
  <si>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</si>
  <si>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</si>
  <si>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</si>
  <si>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</si>
  <si>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</si>
  <si>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</si>
  <si>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</si>
  <si>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</si>
  <si>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</si>
  <si>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</si>
  <si>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</si>
  <si>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</si>
  <si>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</si>
  <si>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</si>
  <si>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</si>
  <si>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</si>
  <si>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</si>
  <si>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</si>
  <si>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</si>
  <si>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</si>
  <si>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</si>
  <si>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</si>
  <si>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</si>
  <si>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</si>
  <si>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</si>
  <si>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</si>
  <si>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</si>
  <si>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</si>
  <si>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</si>
  <si>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</si>
  <si>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</si>
  <si>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</si>
  <si>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</si>
  <si>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</si>
  <si>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</si>
  <si>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</si>
  <si>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</si>
  <si>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</si>
  <si>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</si>
  <si>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</si>
  <si>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</si>
  <si>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</si>
  <si>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</si>
  <si>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</si>
  <si>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</si>
  <si>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</si>
  <si>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</si>
  <si>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</si>
  <si>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</si>
  <si>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</si>
  <si>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</si>
  <si>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</si>
  <si>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</si>
  <si>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</si>
  <si>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</si>
  <si>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</si>
  <si>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</si>
  <si>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</si>
  <si>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</si>
  <si>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</si>
  <si>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</si>
  <si>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</si>
  <si>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</si>
  <si>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</si>
  <si>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</si>
  <si>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</si>
  <si>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</si>
  <si>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</si>
  <si>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</si>
  <si>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</si>
  <si>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</si>
  <si>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</si>
  <si>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</si>
  <si>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</si>
  <si>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</si>
  <si>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</si>
  <si>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</si>
  <si>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</si>
  <si>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</si>
  <si>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</si>
  <si>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</si>
  <si>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</si>
  <si>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</si>
  <si>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</si>
  <si>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</si>
  <si>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</si>
  <si>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</si>
  <si>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</si>
  <si>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</si>
  <si>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</si>
  <si>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</si>
  <si>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</si>
  <si>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</si>
  <si>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</si>
  <si>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</si>
  <si>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</si>
  <si>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</si>
  <si>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</si>
  <si>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</si>
  <si>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</si>
  <si>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</si>
  <si>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</si>
  <si>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</si>
  <si>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</si>
  <si>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</si>
  <si>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</si>
  <si>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</si>
  <si>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</si>
  <si>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</si>
  <si>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</si>
  <si>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</si>
  <si>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</si>
  <si>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</si>
  <si>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</si>
  <si>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</si>
  <si>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</si>
  <si>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</si>
  <si>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</si>
  <si>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</si>
  <si>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</si>
  <si>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</si>
  <si>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</si>
  <si>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</si>
  <si>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</si>
  <si>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</si>
  <si>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</si>
  <si>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</si>
  <si>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</si>
  <si>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</si>
  <si>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</si>
  <si>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</si>
  <si>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</si>
  <si>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</si>
  <si>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</si>
  <si>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</si>
  <si>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</si>
  <si>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</si>
  <si>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</si>
  <si>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</si>
  <si>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</si>
  <si>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</si>
  <si>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</si>
  <si>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</si>
  <si>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</si>
  <si>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</si>
  <si>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</si>
  <si>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</si>
  <si>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</si>
  <si>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</si>
  <si>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</si>
  <si>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</si>
  <si>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</si>
  <si>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</si>
  <si>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</si>
  <si>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</si>
  <si>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</si>
  <si>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</si>
  <si>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</si>
  <si>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</si>
  <si>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</si>
  <si>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</si>
  <si>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</si>
  <si>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</si>
  <si>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</si>
  <si>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</si>
  <si>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</si>
  <si>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</si>
  <si>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</si>
  <si>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</si>
  <si>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</si>
  <si>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</si>
  <si>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</si>
  <si>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</si>
  <si>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</si>
  <si>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</si>
  <si>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</si>
  <si>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</si>
  <si>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</si>
  <si>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</si>
  <si>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</si>
  <si>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</si>
  <si>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</si>
  <si>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</si>
  <si>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</si>
  <si>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</si>
  <si>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</si>
  <si>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</si>
  <si>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</si>
  <si>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</si>
  <si>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</si>
  <si>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</si>
  <si>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</si>
  <si>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</si>
  <si>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</si>
  <si>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</si>
  <si>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</si>
  <si>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</si>
  <si>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</si>
  <si>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</si>
  <si>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</si>
  <si>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</si>
  <si>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</si>
  <si>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</si>
  <si>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</si>
  <si>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</si>
  <si>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</si>
  <si>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</si>
  <si>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</si>
  <si>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</si>
  <si>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</si>
  <si>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</si>
  <si>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</si>
  <si>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</si>
  <si>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</si>
  <si>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</si>
  <si>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</si>
  <si>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</si>
  <si>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</si>
  <si>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</si>
  <si>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</si>
  <si>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</si>
  <si>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</si>
  <si>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</si>
  <si>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</si>
  <si>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</si>
  <si>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</si>
  <si>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</si>
  <si>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</si>
  <si>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</si>
  <si>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</si>
  <si>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</si>
  <si>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</si>
  <si>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</si>
  <si>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</si>
  <si>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</si>
  <si>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</si>
  <si>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</si>
  <si>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</si>
  <si>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</si>
  <si>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</si>
  <si>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</si>
  <si>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</si>
  <si>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</si>
  <si>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</si>
  <si>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</si>
  <si>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</si>
  <si>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</si>
  <si>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</si>
  <si>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</si>
  <si>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</si>
  <si>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</si>
  <si>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</si>
  <si>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</si>
  <si>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</si>
  <si>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</si>
  <si>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</si>
  <si>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</si>
  <si>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</si>
  <si>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</si>
  <si>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</si>
  <si>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</si>
  <si>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</si>
  <si>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</si>
  <si>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</si>
  <si>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</si>
  <si>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</si>
  <si>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</si>
  <si>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</si>
  <si>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</si>
  <si>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</si>
  <si>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</si>
  <si>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</si>
  <si>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</si>
  <si>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</si>
  <si>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</si>
  <si>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</si>
  <si>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</si>
  <si>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</si>
  <si>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</si>
  <si>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</si>
  <si>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</si>
  <si>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</si>
  <si>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</si>
  <si>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</si>
  <si>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</si>
  <si>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</si>
  <si>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</si>
  <si>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</si>
  <si>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</si>
  <si>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</si>
  <si>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</si>
  <si>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</si>
  <si>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</si>
  <si>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</si>
  <si>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</si>
  <si>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</si>
  <si>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</si>
  <si>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</si>
  <si>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</si>
  <si>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</si>
  <si>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</si>
  <si>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</si>
  <si>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</si>
  <si>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</si>
  <si>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</si>
  <si>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</si>
  <si>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</si>
  <si>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</si>
  <si>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</si>
  <si>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</si>
  <si>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</si>
  <si>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</si>
  <si>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</si>
  <si>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</si>
  <si>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</si>
  <si>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</si>
  <si>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</si>
  <si>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</si>
  <si>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</si>
  <si>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</si>
  <si>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</si>
  <si>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</si>
  <si>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</si>
  <si>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</si>
  <si>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</si>
  <si>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</si>
  <si>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</si>
  <si>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</si>
  <si>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</si>
  <si>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</si>
  <si>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</si>
  <si>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</si>
  <si>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</si>
  <si>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</si>
  <si>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</si>
  <si>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</si>
  <si>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</si>
  <si>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</si>
  <si>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</si>
  <si>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</si>
  <si>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</si>
  <si>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</si>
  <si>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</si>
  <si>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</si>
  <si>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</si>
  <si>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</si>
  <si>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</si>
  <si>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</si>
  <si>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</si>
  <si>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</si>
  <si>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</si>
  <si>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</si>
  <si>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</si>
  <si>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</si>
  <si>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</si>
  <si>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</si>
  <si>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</si>
  <si>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</si>
  <si>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</si>
  <si>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</si>
  <si>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</si>
  <si>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</si>
  <si>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</si>
  <si>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</si>
  <si>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</si>
  <si>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</si>
  <si>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</si>
  <si>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</si>
  <si>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</si>
  <si>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</si>
  <si>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</si>
  <si>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</si>
  <si>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</si>
  <si>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</si>
  <si>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</si>
  <si>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</si>
  <si>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</si>
  <si>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</si>
  <si>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</si>
  <si>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</si>
  <si>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</si>
  <si>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</si>
  <si>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</si>
  <si>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</si>
  <si>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</si>
  <si>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</si>
  <si>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</si>
  <si>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</si>
  <si>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</si>
  <si>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</si>
  <si>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</si>
  <si>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</si>
  <si>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</si>
  <si>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</si>
  <si>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</si>
  <si>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</si>
  <si>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</si>
  <si>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</si>
  <si>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</si>
  <si>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</si>
  <si>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</si>
  <si>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</si>
  <si>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</si>
  <si>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</si>
  <si>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</si>
  <si>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</si>
  <si>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</si>
  <si>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</si>
  <si>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</si>
  <si>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</si>
  <si>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</si>
  <si>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</si>
  <si>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</si>
  <si>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</si>
  <si>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</si>
  <si>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</si>
  <si>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</si>
  <si>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</si>
  <si>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</si>
  <si>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</si>
  <si>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</si>
  <si>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</si>
  <si>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</si>
  <si>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</si>
  <si>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</si>
  <si>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</si>
  <si>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</si>
  <si>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</si>
  <si>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</si>
  <si>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</si>
  <si>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</si>
  <si>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</si>
  <si>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</si>
  <si>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</si>
  <si>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</si>
  <si>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</si>
  <si>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</si>
  <si>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</si>
  <si>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</si>
  <si>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</si>
  <si>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</si>
  <si>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</si>
  <si>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</si>
  <si>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</si>
  <si>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</si>
  <si>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</si>
  <si>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</si>
  <si>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</si>
  <si>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</si>
  <si>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</si>
  <si>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</si>
  <si>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</si>
  <si>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</si>
  <si>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</si>
  <si>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</si>
  <si>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</si>
  <si>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</si>
  <si>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</si>
  <si>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</si>
  <si>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</si>
  <si>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</si>
  <si>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</si>
  <si>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</si>
  <si>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</si>
  <si>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</si>
  <si>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</si>
  <si>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</si>
  <si>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</si>
  <si>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</si>
  <si>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</si>
  <si>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</si>
  <si>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</si>
  <si>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</si>
  <si>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</si>
  <si>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</si>
  <si>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</si>
  <si>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</si>
  <si>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</si>
  <si>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</si>
  <si>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</si>
  <si>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</si>
  <si>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</si>
  <si>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</si>
  <si>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</si>
  <si>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</si>
  <si>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</si>
  <si>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</si>
  <si>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</si>
  <si>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</si>
  <si>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</si>
  <si>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</si>
  <si>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</si>
  <si>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</si>
  <si>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</si>
  <si>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</si>
  <si>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</si>
  <si>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</si>
  <si>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</si>
  <si>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</si>
  <si>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</si>
  <si>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</si>
  <si>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</si>
  <si>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</si>
  <si>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</si>
  <si>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</si>
  <si>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</si>
  <si>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</si>
  <si>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</si>
  <si>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</si>
  <si>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</si>
  <si>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</si>
  <si>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</si>
  <si>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</si>
  <si>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</si>
  <si>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</si>
  <si>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</si>
  <si>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</si>
  <si>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</si>
  <si>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</si>
  <si>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</si>
  <si>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</si>
  <si>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</si>
  <si>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</si>
  <si>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</si>
  <si>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</si>
  <si>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</si>
  <si>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</si>
  <si>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</si>
  <si>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</si>
  <si>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</si>
  <si>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</si>
  <si>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</si>
  <si>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</si>
  <si>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</si>
  <si>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</si>
  <si>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</si>
  <si>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</si>
  <si>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</si>
  <si>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</si>
  <si>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</si>
  <si>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</si>
  <si>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</si>
  <si>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</si>
  <si>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</si>
  <si>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</si>
  <si>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</si>
  <si>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</si>
  <si>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</si>
  <si>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</si>
  <si>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</si>
  <si>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</si>
  <si>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</si>
  <si>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</si>
  <si>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</si>
  <si>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</si>
  <si>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</si>
  <si>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</si>
  <si>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</si>
  <si>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</si>
  <si>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</si>
  <si>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</si>
  <si>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</si>
  <si>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</si>
  <si>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</si>
  <si>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</si>
  <si>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</si>
  <si>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</si>
  <si>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</si>
  <si>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</si>
  <si>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</si>
  <si>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</si>
  <si>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</si>
  <si>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</si>
  <si>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</si>
  <si>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</si>
  <si>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</si>
  <si>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</si>
  <si>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</si>
  <si>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</si>
  <si>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</si>
  <si>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</si>
  <si>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</si>
  <si>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</si>
  <si>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</si>
  <si>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</si>
  <si>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</si>
  <si>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</si>
  <si>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</si>
  <si>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</si>
  <si>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</si>
  <si>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</si>
  <si>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</si>
  <si>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</si>
  <si>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</si>
  <si>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</si>
  <si>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</si>
  <si>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</si>
  <si>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</si>
  <si>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</si>
  <si>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</si>
  <si>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</si>
  <si>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</si>
  <si>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</si>
  <si>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</si>
  <si>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</si>
  <si>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</si>
  <si>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</si>
  <si>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</si>
  <si>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</si>
  <si>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</si>
  <si>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</si>
  <si>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</si>
  <si>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</si>
  <si>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</si>
  <si>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</si>
  <si>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</si>
  <si>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</si>
  <si>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</si>
  <si>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</si>
  <si>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</si>
  <si>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</si>
  <si>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</si>
  <si>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</si>
  <si>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</si>
  <si>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</si>
  <si>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</si>
  <si>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</si>
  <si>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</si>
  <si>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</si>
  <si>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</si>
  <si>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</si>
  <si>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</si>
  <si>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</si>
  <si>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</si>
  <si>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</si>
  <si>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</si>
  <si>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</si>
  <si>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</si>
  <si>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</si>
  <si>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</si>
  <si>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</si>
  <si>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</si>
  <si>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</si>
  <si>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</si>
  <si>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</si>
  <si>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</si>
  <si>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</si>
  <si>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</si>
  <si>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</si>
  <si>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</si>
  <si>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</si>
  <si>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</si>
  <si>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</si>
  <si>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</si>
  <si>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</si>
  <si>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</si>
  <si>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</si>
  <si>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</si>
  <si>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</si>
  <si>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</si>
  <si>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</si>
  <si>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</si>
  <si>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</si>
  <si>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</si>
  <si>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</si>
  <si>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</si>
  <si>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</si>
  <si>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</si>
  <si>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</si>
  <si>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</si>
  <si>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</si>
  <si>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</si>
  <si>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</si>
  <si>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</si>
  <si>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</si>
  <si>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</si>
  <si>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</si>
  <si>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</si>
  <si>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</si>
  <si>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</si>
  <si>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</si>
  <si>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</si>
  <si>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</si>
  <si>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</si>
  <si>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</si>
  <si>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</si>
  <si>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</si>
  <si>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</si>
  <si>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</si>
  <si>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</si>
  <si>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</si>
  <si>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</si>
  <si>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</si>
  <si>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</si>
  <si>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</si>
  <si>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</si>
  <si>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</si>
  <si>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</si>
  <si>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</si>
  <si>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</si>
  <si>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</si>
  <si>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</si>
  <si>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</si>
  <si>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</si>
  <si>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</si>
  <si>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</si>
  <si>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</si>
  <si>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</si>
  <si>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</si>
  <si>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</si>
  <si>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</si>
  <si>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</si>
  <si>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</si>
  <si>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</si>
  <si>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</si>
  <si>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</si>
  <si>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</si>
  <si>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</si>
  <si>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</si>
  <si>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</si>
  <si>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</si>
  <si>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</si>
  <si>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</si>
  <si>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</si>
  <si>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</si>
  <si>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</si>
  <si>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</si>
  <si>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</si>
  <si>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</si>
  <si>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</si>
  <si>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</si>
  <si>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</si>
  <si>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</si>
  <si>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</si>
  <si>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</si>
  <si>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</si>
  <si>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</si>
  <si>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</si>
  <si>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</si>
  <si>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</si>
  <si>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</si>
  <si>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</si>
  <si>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</si>
  <si>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</si>
  <si>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</si>
  <si>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</si>
  <si>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</si>
  <si>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</si>
  <si>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</si>
  <si>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</si>
  <si>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</si>
  <si>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</si>
  <si>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</si>
  <si>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</si>
  <si>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</si>
  <si>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</si>
  <si>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</si>
  <si>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</si>
  <si>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</si>
  <si>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</si>
  <si>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</si>
  <si>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</si>
  <si>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</si>
  <si>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</si>
  <si>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</si>
  <si>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</si>
  <si>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</si>
  <si>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</si>
  <si>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</si>
  <si>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</si>
  <si>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</si>
  <si>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</si>
  <si>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</si>
  <si>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</si>
  <si>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</si>
  <si>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</si>
  <si>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</si>
  <si>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</si>
  <si>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</si>
  <si>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</si>
  <si>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</si>
  <si>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</si>
  <si>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</si>
  <si>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</si>
  <si>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</si>
  <si>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</si>
  <si>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</si>
  <si>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</si>
  <si>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</si>
  <si>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</si>
  <si>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</si>
  <si>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</si>
  <si>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</si>
  <si>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</si>
  <si>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</si>
  <si>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</si>
  <si>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</si>
  <si>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</si>
  <si>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</si>
  <si>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</si>
  <si>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</si>
  <si>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</si>
  <si>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</si>
  <si>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</si>
  <si>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</si>
  <si>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</si>
  <si>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</si>
  <si>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</si>
  <si>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</si>
  <si>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</si>
  <si>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</si>
  <si>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</si>
  <si>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</si>
  <si>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</si>
  <si>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</si>
  <si>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</si>
  <si>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</si>
  <si>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</si>
  <si>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</si>
  <si>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</si>
  <si>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</si>
  <si>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</si>
  <si>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</si>
  <si>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</si>
  <si>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</si>
  <si>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</si>
  <si>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</si>
  <si>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</si>
  <si>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</si>
  <si>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</si>
  <si>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</si>
  <si>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</si>
  <si>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</si>
  <si>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</si>
  <si>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</si>
  <si>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</si>
  <si>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</si>
  <si>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</si>
  <si>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</si>
  <si>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</si>
  <si>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</si>
  <si>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</si>
  <si>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</si>
  <si>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</si>
  <si>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</si>
  <si>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</si>
  <si>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</si>
  <si>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</si>
  <si>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</si>
  <si>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</si>
  <si>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</si>
  <si>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</si>
  <si>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</si>
  <si>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</si>
  <si>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</si>
  <si>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</si>
  <si>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</si>
  <si>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</si>
  <si>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</si>
  <si>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</si>
  <si>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</si>
  <si>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</si>
  <si>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</si>
  <si>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</si>
  <si>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</si>
  <si>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</si>
  <si>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</si>
  <si>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</si>
  <si>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</si>
  <si>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</si>
  <si>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</si>
  <si>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</si>
  <si>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</si>
  <si>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</si>
  <si>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</si>
  <si>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</si>
  <si>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</si>
  <si>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</si>
  <si>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</si>
  <si>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</si>
  <si>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</si>
  <si>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</si>
  <si>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</si>
  <si>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</si>
  <si>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</si>
  <si>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</si>
  <si>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</si>
  <si>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</si>
  <si>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</si>
  <si>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</si>
  <si>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</si>
  <si>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</si>
  <si>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</si>
  <si>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</si>
  <si>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</si>
  <si>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</si>
  <si>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</si>
  <si>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</si>
  <si>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</si>
  <si>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</si>
  <si>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</si>
  <si>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</si>
  <si>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</si>
  <si>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</si>
  <si>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</si>
  <si>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</si>
  <si>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</si>
  <si>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</si>
  <si>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</si>
  <si>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</si>
  <si>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</si>
  <si>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</si>
  <si>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</si>
  <si>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</si>
  <si>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</si>
  <si>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</si>
  <si>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</si>
  <si>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</si>
  <si>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</si>
  <si>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</si>
  <si>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</si>
  <si>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</si>
  <si>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</si>
  <si>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</si>
  <si>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</si>
  <si>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</si>
  <si>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</si>
  <si>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</si>
  <si>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</si>
  <si>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</si>
  <si>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</si>
  <si>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</si>
  <si>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</si>
  <si>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</si>
  <si>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</si>
  <si>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</si>
  <si>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</si>
  <si>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</si>
  <si>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</si>
  <si>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</si>
  <si>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</si>
  <si>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</si>
  <si>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</si>
  <si>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</si>
  <si>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</si>
  <si>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</si>
  <si>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</si>
  <si>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</si>
  <si>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</si>
  <si>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</si>
  <si>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</si>
  <si>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</si>
  <si>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</si>
  <si>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</si>
  <si>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</si>
  <si>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</si>
  <si>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</si>
  <si>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</si>
  <si>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</si>
  <si>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</si>
  <si>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</si>
  <si>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</si>
  <si>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</si>
  <si>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</si>
  <si>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</si>
  <si>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</si>
  <si>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</si>
  <si>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</si>
  <si>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</si>
  <si>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</si>
  <si>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</si>
  <si>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</si>
  <si>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</si>
  <si>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</si>
  <si>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</si>
  <si>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</si>
  <si>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</si>
  <si>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</si>
  <si>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</si>
  <si>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</si>
  <si>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</si>
  <si>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</si>
  <si>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</si>
  <si>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</si>
  <si>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</si>
  <si>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</si>
  <si>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</si>
  <si>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</si>
  <si>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</si>
  <si>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</si>
  <si>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</si>
  <si>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</si>
  <si>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</si>
  <si>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</si>
  <si>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</si>
  <si>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</si>
  <si>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</si>
  <si>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</si>
  <si>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</si>
  <si>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</si>
  <si>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</si>
  <si>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</si>
  <si>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</si>
  <si>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</si>
  <si>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</si>
  <si>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</si>
  <si>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</si>
  <si>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</si>
  <si>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</si>
  <si>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</si>
  <si>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</si>
  <si>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</si>
  <si>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</si>
  <si>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</si>
  <si>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</si>
  <si>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</si>
  <si>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</si>
  <si>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</si>
  <si>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</si>
  <si>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</si>
  <si>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</si>
  <si>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</si>
  <si>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</si>
  <si>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</si>
  <si>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</si>
  <si>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</si>
  <si>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</si>
  <si>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</si>
  <si>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</si>
  <si>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</si>
  <si>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</si>
  <si>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</si>
  <si>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</si>
  <si>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</si>
  <si>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</si>
  <si>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</si>
  <si>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</si>
  <si>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</si>
  <si>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</si>
  <si>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</si>
  <si>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</si>
  <si>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</si>
  <si>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</si>
  <si>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</si>
  <si>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</si>
  <si>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</si>
  <si>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</si>
  <si>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</si>
  <si>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</si>
  <si>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</si>
  <si>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</si>
  <si>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</si>
  <si>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</si>
  <si>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</si>
  <si>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</si>
  <si>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</si>
  <si>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</si>
  <si>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</si>
  <si>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</si>
  <si>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</si>
  <si>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</si>
  <si>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</si>
  <si>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</si>
  <si>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</si>
  <si>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</si>
  <si>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</si>
  <si>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</si>
  <si>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</si>
  <si>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</si>
  <si>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</si>
  <si>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</si>
  <si>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</si>
  <si>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</si>
  <si>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</si>
  <si>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</si>
  <si>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</si>
  <si>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</si>
  <si>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</si>
  <si>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</si>
  <si>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</si>
  <si>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</si>
  <si>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</si>
  <si>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</si>
  <si>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</si>
  <si>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</si>
  <si>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</si>
  <si>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</si>
  <si>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</si>
  <si>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</si>
  <si>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</si>
  <si>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</si>
  <si>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</si>
  <si>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</si>
  <si>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</si>
  <si>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</si>
  <si>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</si>
  <si>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</si>
  <si>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</si>
  <si>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</si>
  <si>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</si>
  <si>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</si>
  <si>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</si>
  <si>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</si>
  <si>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</si>
  <si>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</si>
  <si>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</si>
  <si>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</si>
  <si>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</si>
  <si>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</si>
  <si>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</si>
  <si>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</si>
  <si>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</si>
  <si>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</si>
  <si>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</si>
  <si>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</si>
  <si>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</si>
  <si>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</si>
  <si>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</si>
  <si>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</si>
  <si>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</si>
  <si>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</si>
  <si>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</si>
  <si>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</si>
  <si>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</si>
  <si>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</si>
  <si>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</si>
  <si>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</si>
  <si>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</si>
  <si>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</si>
  <si>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</si>
  <si>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</si>
  <si>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</si>
  <si>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</si>
  <si>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</si>
  <si>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</si>
  <si>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</si>
  <si>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</si>
  <si>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</si>
  <si>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</si>
  <si>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</si>
  <si>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</si>
  <si>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</si>
  <si>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</si>
  <si>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</si>
  <si>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</si>
  <si>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</si>
  <si>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</si>
  <si>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</si>
  <si>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</si>
  <si>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</si>
  <si>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</si>
  <si>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</si>
  <si>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</si>
  <si>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</si>
  <si>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</si>
  <si>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</si>
  <si>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</si>
  <si>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</si>
  <si>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</si>
  <si>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</si>
  <si>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</si>
  <si>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</si>
  <si>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</si>
  <si>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</si>
  <si>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</si>
  <si>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</si>
  <si>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</si>
  <si>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</si>
  <si>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</si>
  <si>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</si>
  <si>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</si>
  <si>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</si>
  <si>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</si>
  <si>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</si>
  <si>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</si>
  <si>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</si>
  <si>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</si>
  <si>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</si>
  <si>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</si>
  <si>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</si>
  <si>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</si>
  <si>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</si>
  <si>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</si>
  <si>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</si>
  <si>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</si>
  <si>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</si>
  <si>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</si>
  <si>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</si>
  <si>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</si>
  <si>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</si>
  <si>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</si>
  <si>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</si>
  <si>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</si>
  <si>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</si>
  <si>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</si>
  <si>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</si>
  <si>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</si>
  <si>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</si>
  <si>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</si>
  <si>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</si>
  <si>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</si>
  <si>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</si>
  <si>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</si>
  <si>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</si>
  <si>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</si>
  <si>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</si>
  <si>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</si>
  <si>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</si>
  <si>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</si>
  <si>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</si>
  <si>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</si>
  <si>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</si>
  <si>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</si>
  <si>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</si>
  <si>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</si>
  <si>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</si>
  <si>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</si>
  <si>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</si>
  <si>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</si>
  <si>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</si>
  <si>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</si>
  <si>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</si>
  <si>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</si>
  <si>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</si>
  <si>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</si>
  <si>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</si>
  <si>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</si>
  <si>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</si>
  <si>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</si>
  <si>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</si>
  <si>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</si>
  <si>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</si>
  <si>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</si>
  <si>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</si>
  <si>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</si>
  <si>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</si>
  <si>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</si>
  <si>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</si>
  <si>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</si>
  <si>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</si>
  <si>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</si>
  <si>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</si>
  <si>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</si>
  <si>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</si>
  <si>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</si>
  <si>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</si>
  <si>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</si>
  <si>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</si>
  <si>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</si>
  <si>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</si>
  <si>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</si>
  <si>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</si>
  <si>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</si>
  <si>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</si>
  <si>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</si>
  <si>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</si>
  <si>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</si>
  <si>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</si>
  <si>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</si>
  <si>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</si>
  <si>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</si>
  <si>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</si>
  <si>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</si>
  <si>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</si>
  <si>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</si>
  <si>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</si>
  <si>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</si>
  <si>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</si>
  <si>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</si>
  <si>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</si>
  <si>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</si>
  <si>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</si>
  <si>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</si>
  <si>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</si>
  <si>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</si>
  <si>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</si>
  <si>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</si>
  <si>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</si>
  <si>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</si>
  <si>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</si>
  <si>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</si>
  <si>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</si>
  <si>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</si>
  <si>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</si>
  <si>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</si>
  <si>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</si>
  <si>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</si>
  <si>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</si>
  <si>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</si>
  <si>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</si>
  <si>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</si>
  <si>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</si>
  <si>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</si>
  <si>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</si>
  <si>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</si>
  <si>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</si>
  <si>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</si>
  <si>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</si>
  <si>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</si>
  <si>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</si>
  <si>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</si>
  <si>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</si>
  <si>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</si>
  <si>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</si>
  <si>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</si>
  <si>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</si>
  <si>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</si>
  <si>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</si>
  <si>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</si>
  <si>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</si>
  <si>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</si>
  <si>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</si>
  <si>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</si>
  <si>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</si>
  <si>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</si>
  <si>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</si>
  <si>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</si>
  <si>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</si>
  <si>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</si>
  <si>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</si>
  <si>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</si>
  <si>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</si>
  <si>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</si>
  <si>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</si>
  <si>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</si>
  <si>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</si>
  <si>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</si>
  <si>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</si>
  <si>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</si>
  <si>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</si>
  <si>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</si>
  <si>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</si>
  <si>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</si>
  <si>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</si>
  <si>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</si>
  <si>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</si>
  <si>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</si>
  <si>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</si>
  <si>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</si>
  <si>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</si>
  <si>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</si>
  <si>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</si>
  <si>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</si>
  <si>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</si>
  <si>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</si>
  <si>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</si>
  <si>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</si>
  <si>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</si>
  <si>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</si>
  <si>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</si>
  <si>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</si>
  <si>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</si>
  <si>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</si>
  <si>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</si>
  <si>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</si>
  <si>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</si>
  <si>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</si>
  <si>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</si>
  <si>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</si>
  <si>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</si>
  <si>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</si>
  <si>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</si>
  <si>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</si>
  <si>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</si>
  <si>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</si>
  <si>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</si>
  <si>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</si>
  <si>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</si>
  <si>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</si>
  <si>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</si>
  <si>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</si>
  <si>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</si>
  <si>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</si>
  <si>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</si>
  <si>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</si>
  <si>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</si>
  <si>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</si>
  <si>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</si>
  <si>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</si>
  <si>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</si>
  <si>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</si>
  <si>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</si>
  <si>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</si>
  <si>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</si>
  <si>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</si>
  <si>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</si>
  <si>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</si>
  <si>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</si>
  <si>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</si>
  <si>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</si>
  <si>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</si>
  <si>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</si>
  <si>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</si>
  <si>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</si>
  <si>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</si>
  <si>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</si>
  <si>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</si>
  <si>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</si>
  <si>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</si>
  <si>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</si>
  <si>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</si>
  <si>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</si>
  <si>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</si>
  <si>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</si>
  <si>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</si>
  <si>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</si>
  <si>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</si>
  <si>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</si>
  <si>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</si>
  <si>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</si>
  <si>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</si>
  <si>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</si>
  <si>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</si>
  <si>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</si>
  <si>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</si>
  <si>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</si>
  <si>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</si>
  <si>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</si>
  <si>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</si>
  <si>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</si>
  <si>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</si>
  <si>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</si>
  <si>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</si>
  <si>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</si>
  <si>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</si>
  <si>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</si>
  <si>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</si>
  <si>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</si>
  <si>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</si>
  <si>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</si>
  <si>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</si>
  <si>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</si>
  <si>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</si>
  <si>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</si>
  <si>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</si>
  <si>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</si>
  <si>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</si>
  <si>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</si>
  <si>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</si>
  <si>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</si>
  <si>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</si>
  <si>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</si>
  <si>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</si>
  <si>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</si>
  <si>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</si>
  <si>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</si>
  <si>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</si>
  <si>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</si>
  <si>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</si>
  <si>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</si>
  <si>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</si>
  <si>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</si>
  <si>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</si>
  <si>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</si>
  <si>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</si>
  <si>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</si>
  <si>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</si>
  <si>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</si>
  <si>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</si>
  <si>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</si>
  <si>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</si>
  <si>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</si>
  <si>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</si>
  <si>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</si>
  <si>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</si>
  <si>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</si>
  <si>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</si>
  <si>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</si>
  <si>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</si>
  <si>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</si>
  <si>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</si>
  <si>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</si>
  <si>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</si>
  <si>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</si>
  <si>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</si>
  <si>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</si>
  <si>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</si>
  <si>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</si>
  <si>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</si>
  <si>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</si>
  <si>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</si>
  <si>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</si>
  <si>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</si>
  <si>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</si>
  <si>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</si>
  <si>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</si>
  <si>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</si>
  <si>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</si>
  <si>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</si>
  <si>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</si>
  <si>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</si>
  <si>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</si>
  <si>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</si>
  <si>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</si>
  <si>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</si>
  <si>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</si>
  <si>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</si>
  <si>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</si>
  <si>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</si>
  <si>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</si>
  <si>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</si>
  <si>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</si>
  <si>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</si>
  <si>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</si>
  <si>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</si>
  <si>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</si>
  <si>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</si>
  <si>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</si>
  <si>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</si>
  <si>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</si>
  <si>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</si>
  <si>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</si>
  <si>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</si>
  <si>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</si>
  <si>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</si>
  <si>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</si>
  <si>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</si>
  <si>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</si>
  <si>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</si>
  <si>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</si>
  <si>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</si>
  <si>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</si>
  <si>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</si>
  <si>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</si>
  <si>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</si>
  <si>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</si>
  <si>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</si>
  <si>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</si>
  <si>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</si>
  <si>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</si>
  <si>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</si>
  <si>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</si>
  <si>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</si>
  <si>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</si>
  <si>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</si>
  <si>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</si>
  <si>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</si>
  <si>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</si>
  <si>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</si>
  <si>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</si>
  <si>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</si>
  <si>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</si>
  <si>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</si>
  <si>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</si>
  <si>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</si>
  <si>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</si>
  <si>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</si>
  <si>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</si>
  <si>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</si>
  <si>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</si>
  <si>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</si>
  <si>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</si>
  <si>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</si>
  <si>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</si>
  <si>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</si>
  <si>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</si>
  <si>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</si>
  <si>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</si>
  <si>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</si>
  <si>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</si>
  <si>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</si>
  <si>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</si>
  <si>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</si>
  <si>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</si>
  <si>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</si>
  <si>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</si>
  <si>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</si>
  <si>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</si>
  <si>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</si>
  <si>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</si>
  <si>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</si>
  <si>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</si>
  <si>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</si>
  <si>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</si>
  <si>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</si>
  <si>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</si>
  <si>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</si>
  <si>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</si>
  <si>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</si>
  <si>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</si>
  <si>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</si>
  <si>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</si>
  <si>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</si>
  <si>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</si>
  <si>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</si>
  <si>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</si>
  <si>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</si>
  <si>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</si>
  <si>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</si>
  <si>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</si>
  <si>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</si>
  <si>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</si>
  <si>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</si>
  <si>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</si>
  <si>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</si>
  <si>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</si>
  <si>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</si>
  <si>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</si>
  <si>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</si>
  <si>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</si>
  <si>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</si>
  <si>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</si>
  <si>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</si>
  <si>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</si>
  <si>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</si>
  <si>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</si>
  <si>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</si>
  <si>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</si>
  <si>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</si>
  <si>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</si>
  <si>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</si>
  <si>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</si>
  <si>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</si>
  <si>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</si>
  <si>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</si>
  <si>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</si>
  <si>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</si>
  <si>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</si>
  <si>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</si>
  <si>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</si>
  <si>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</si>
  <si>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</si>
  <si>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</si>
  <si>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</si>
  <si>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</si>
  <si>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</si>
  <si>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</si>
  <si>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</si>
  <si>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</si>
  <si>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</si>
  <si>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</si>
  <si>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</si>
  <si>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</si>
  <si>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</si>
  <si>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</si>
  <si>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</si>
  <si>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</si>
  <si>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</si>
  <si>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</si>
  <si>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</si>
  <si>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</si>
  <si>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</si>
  <si>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</si>
  <si>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</si>
  <si>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</si>
  <si>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</si>
  <si>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</si>
  <si>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</si>
  <si>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</si>
  <si>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</si>
  <si>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</si>
  <si>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</si>
  <si>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</si>
  <si>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</si>
  <si>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</si>
  <si>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</si>
  <si>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</si>
  <si>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</si>
  <si>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</si>
  <si>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</si>
  <si>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</si>
  <si>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</si>
  <si>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</si>
  <si>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</si>
  <si>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</si>
  <si>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</si>
  <si>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</si>
  <si>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</si>
  <si>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</si>
  <si>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</si>
  <si>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</si>
  <si>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</si>
  <si>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</si>
  <si>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</si>
  <si>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</si>
  <si>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</si>
  <si>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</si>
  <si>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</si>
  <si>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</si>
  <si>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</si>
  <si>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</si>
  <si>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</si>
  <si>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</si>
  <si>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</si>
  <si>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</si>
  <si>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</si>
  <si>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</si>
  <si>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</si>
  <si>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</si>
  <si>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</si>
  <si>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</si>
  <si>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</si>
  <si>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</si>
  <si>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</si>
  <si>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</si>
  <si>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</si>
  <si>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</si>
  <si>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</si>
  <si>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</si>
  <si>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</si>
  <si>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</si>
  <si>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</si>
  <si>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</si>
  <si>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</si>
  <si>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</si>
  <si>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</si>
  <si>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</si>
  <si>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</si>
  <si>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</si>
  <si>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</si>
  <si>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</si>
  <si>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</si>
  <si>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</si>
  <si>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</si>
  <si>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</si>
  <si>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</si>
  <si>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</si>
  <si>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</si>
  <si>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</si>
  <si>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</si>
  <si>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</si>
  <si>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</si>
  <si>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</si>
  <si>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</si>
  <si>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</si>
  <si>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</si>
  <si>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</si>
  <si>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</si>
  <si>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</si>
  <si>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</si>
  <si>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</si>
  <si>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</si>
  <si>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</si>
  <si>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</si>
  <si>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</si>
  <si>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</si>
  <si>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</si>
  <si>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</si>
  <si>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</si>
  <si>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</si>
  <si>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</si>
  <si>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</si>
  <si>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</si>
  <si>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</si>
  <si>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</si>
  <si>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</si>
  <si>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</si>
  <si>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</si>
  <si>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</si>
  <si>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</si>
  <si>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</si>
  <si>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</si>
  <si>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</si>
  <si>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</si>
  <si>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</si>
  <si>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</si>
  <si>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</si>
  <si>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</si>
  <si>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</si>
  <si>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</si>
  <si>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</si>
  <si>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</si>
  <si>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</si>
  <si>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</si>
  <si>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</si>
  <si>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</si>
  <si>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</si>
  <si>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</si>
  <si>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</si>
  <si>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</si>
  <si>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</si>
  <si>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</si>
  <si>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</si>
  <si>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</si>
  <si>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</si>
  <si>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</si>
  <si>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</si>
  <si>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</si>
  <si>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</si>
  <si>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</si>
  <si>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</si>
  <si>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</si>
  <si>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</si>
  <si>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</si>
  <si>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</si>
  <si>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</si>
  <si>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</si>
  <si>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</si>
  <si>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</si>
  <si>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</si>
  <si>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</si>
  <si>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</si>
  <si>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</si>
  <si>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</si>
  <si>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</si>
  <si>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</si>
  <si>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</si>
  <si>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</si>
  <si>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</si>
  <si>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</si>
  <si>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</si>
  <si>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</si>
  <si>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</si>
  <si>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</si>
  <si>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</si>
  <si>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</si>
  <si>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</si>
  <si>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</si>
  <si>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</si>
  <si>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</si>
  <si>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</si>
  <si>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</si>
  <si>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</si>
  <si>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</si>
  <si>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</si>
  <si>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</si>
  <si>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</si>
  <si>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</si>
  <si>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</si>
  <si>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</si>
  <si>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</si>
  <si>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</si>
  <si>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</si>
  <si>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</si>
  <si>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</si>
  <si>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</si>
  <si>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</si>
  <si>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</si>
  <si>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</si>
  <si>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</si>
  <si>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</si>
  <si>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</si>
  <si>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</si>
  <si>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</si>
  <si>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</si>
  <si>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</si>
  <si>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</si>
  <si>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</si>
  <si>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</si>
  <si>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</si>
  <si>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</si>
  <si>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</si>
  <si>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</si>
  <si>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</si>
  <si>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</si>
  <si>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</si>
  <si>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</si>
  <si>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</si>
  <si>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</si>
  <si>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</si>
  <si>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</si>
  <si>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</si>
  <si>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</si>
  <si>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</si>
  <si>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</si>
  <si>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</si>
  <si>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</si>
  <si>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</si>
  <si>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</si>
  <si>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</si>
  <si>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</si>
  <si>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</si>
  <si>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</si>
  <si>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</si>
  <si>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</si>
  <si>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</si>
  <si>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</si>
  <si>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</si>
  <si>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</si>
  <si>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</si>
  <si>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</si>
  <si>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</si>
  <si>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</si>
  <si>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</si>
  <si>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</si>
  <si>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</si>
  <si>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</si>
  <si>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</si>
  <si>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</si>
  <si>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</si>
  <si>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</si>
  <si>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</si>
  <si>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</si>
  <si>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</si>
  <si>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</si>
  <si>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</si>
  <si>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</si>
  <si>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</si>
  <si>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</si>
  <si>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</si>
  <si>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</si>
  <si>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</si>
  <si>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</si>
  <si>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</si>
  <si>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</si>
  <si>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</si>
  <si>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</si>
  <si>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</si>
  <si>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</si>
  <si>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</si>
  <si>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</si>
  <si>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</si>
  <si>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</si>
  <si>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</si>
  <si>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</si>
  <si>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</si>
  <si>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</si>
  <si>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</si>
  <si>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</si>
  <si>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</si>
  <si>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</si>
  <si>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</si>
  <si>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</si>
  <si>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</si>
  <si>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</si>
  <si>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</si>
  <si>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</si>
  <si>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</si>
  <si>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</si>
  <si>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</si>
  <si>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</si>
  <si>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</si>
  <si>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</si>
  <si>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</si>
  <si>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</si>
  <si>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</si>
  <si>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</si>
  <si>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</si>
  <si>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</si>
  <si>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</si>
  <si>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</si>
  <si>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</si>
  <si>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</si>
  <si>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</si>
  <si>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</si>
  <si>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</si>
  <si>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</si>
  <si>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</si>
  <si>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</si>
  <si>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</si>
  <si>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</si>
  <si>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</si>
  <si>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</si>
  <si>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</si>
  <si>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</si>
  <si>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</si>
  <si>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</si>
  <si>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</si>
  <si>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</si>
  <si>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</si>
  <si>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</si>
  <si>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</si>
  <si>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</si>
  <si>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</si>
  <si>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</si>
  <si>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</si>
  <si>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</si>
  <si>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</si>
  <si>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</si>
  <si>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</si>
  <si>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</si>
  <si>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</si>
  <si>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</si>
  <si>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</si>
  <si>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</si>
  <si>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</si>
  <si>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</si>
  <si>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</si>
  <si>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</si>
  <si>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</si>
  <si>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</si>
  <si>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</si>
  <si>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</si>
  <si>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</si>
  <si>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</si>
  <si>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</si>
  <si>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</si>
  <si>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</si>
  <si>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</si>
  <si>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</si>
  <si>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</si>
  <si>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</si>
  <si>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</si>
  <si>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</si>
  <si>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</si>
  <si>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</si>
  <si>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</si>
  <si>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</si>
  <si>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</si>
  <si>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</si>
  <si>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</si>
  <si>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</si>
  <si>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</si>
  <si>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</si>
  <si>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</si>
  <si>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</si>
  <si>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</si>
  <si>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</si>
  <si>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</si>
  <si>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</si>
  <si>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</si>
  <si>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</si>
  <si>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</si>
  <si>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</si>
  <si>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</si>
  <si>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</si>
  <si>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</si>
  <si>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</si>
  <si>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</si>
  <si>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</si>
  <si>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</si>
  <si>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</si>
  <si>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</si>
  <si>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</si>
  <si>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</si>
  <si>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</si>
  <si>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</si>
  <si>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</si>
  <si>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</si>
  <si>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</si>
  <si>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</si>
  <si>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</si>
  <si>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</si>
  <si>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</si>
  <si>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</si>
  <si>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</si>
  <si>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</si>
  <si>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</si>
  <si>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</si>
  <si>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</si>
  <si>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</si>
  <si>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</si>
  <si>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</si>
  <si>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</si>
  <si>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</si>
  <si>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</si>
  <si>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</si>
  <si>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</si>
  <si>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</si>
  <si>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</si>
  <si>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</si>
  <si>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</si>
  <si>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</si>
  <si>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</si>
  <si>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</si>
  <si>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</si>
  <si>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</si>
  <si>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</si>
  <si>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</si>
  <si>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</si>
  <si>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</si>
  <si>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</si>
  <si>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</si>
  <si>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</si>
  <si>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</si>
  <si>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</si>
  <si>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</si>
  <si>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</si>
  <si>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</si>
  <si>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</si>
  <si>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</si>
  <si>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</si>
  <si>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</si>
  <si>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</si>
  <si>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</si>
  <si>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</si>
  <si>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</si>
  <si>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</si>
  <si>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</si>
  <si>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</si>
  <si>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</si>
  <si>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</si>
  <si>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</si>
  <si>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</si>
  <si>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</si>
  <si>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</si>
  <si>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</si>
  <si>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</si>
  <si>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</si>
  <si>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</si>
  <si>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</si>
  <si>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</si>
  <si>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</si>
  <si>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</si>
  <si>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</si>
  <si>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</si>
  <si>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</si>
  <si>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</si>
  <si>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</si>
  <si>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</si>
  <si>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</si>
  <si>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</si>
  <si>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</si>
  <si>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</si>
  <si>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</si>
  <si>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</si>
  <si>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</si>
  <si>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</si>
  <si>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</si>
  <si>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</si>
  <si>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</si>
  <si>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</si>
  <si>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</si>
  <si>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</si>
  <si>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</si>
  <si>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</si>
  <si>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</si>
  <si>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</si>
  <si>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</si>
  <si>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</si>
  <si>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</si>
  <si>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</si>
  <si>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</si>
  <si>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</si>
  <si>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</si>
  <si>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</si>
  <si>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</si>
  <si>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</si>
  <si>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</si>
  <si>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</si>
  <si>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</si>
  <si>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</si>
  <si>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</si>
  <si>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</si>
  <si>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</si>
  <si>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</si>
  <si>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</si>
  <si>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</si>
  <si>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</si>
  <si>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</si>
  <si>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</si>
  <si>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</si>
  <si>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</si>
  <si>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</si>
  <si>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</si>
  <si>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</si>
  <si>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</si>
  <si>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</si>
  <si>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</si>
  <si>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</si>
  <si>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</si>
  <si>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</si>
  <si>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</si>
  <si>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</si>
  <si>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</si>
  <si>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</si>
  <si>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</si>
  <si>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</si>
  <si>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</si>
  <si>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</si>
  <si>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</si>
  <si>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</si>
  <si>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</si>
  <si>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</si>
  <si>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</si>
  <si>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</si>
  <si>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</si>
  <si>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</si>
  <si>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</si>
  <si>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</si>
  <si>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</si>
  <si>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</si>
  <si>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</si>
  <si>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</si>
  <si>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</si>
  <si>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</si>
  <si>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</si>
  <si>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</si>
  <si>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</si>
  <si>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</si>
  <si>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</si>
  <si>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</si>
  <si>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</si>
  <si>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</si>
  <si>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</si>
  <si>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</si>
  <si>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</si>
  <si>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</si>
  <si>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</si>
  <si>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</si>
  <si>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</si>
  <si>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</si>
  <si>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</si>
  <si>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</si>
  <si>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</si>
  <si>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</si>
  <si>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</si>
  <si>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</si>
  <si>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</si>
  <si>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</si>
  <si>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</si>
  <si>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</si>
  <si>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</si>
  <si>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</si>
  <si>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</si>
  <si>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</si>
  <si>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</si>
  <si>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</si>
  <si>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</si>
  <si>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</si>
  <si>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</si>
  <si>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</si>
  <si>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</si>
  <si>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</si>
  <si>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</si>
  <si>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</si>
  <si>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</si>
  <si>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</si>
  <si>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</si>
  <si>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</si>
  <si>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</si>
  <si>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</si>
  <si>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</si>
  <si>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</si>
  <si>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</si>
  <si>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</si>
  <si>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</si>
  <si>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</si>
  <si>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</si>
  <si>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</si>
  <si>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</si>
  <si>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</si>
  <si>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</si>
  <si>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</si>
  <si>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</si>
  <si>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</si>
  <si>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</si>
  <si>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</si>
  <si>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</si>
  <si>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</si>
  <si>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</si>
  <si>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</si>
  <si>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</si>
  <si>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</si>
  <si>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</si>
  <si>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</si>
  <si>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</si>
  <si>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</si>
  <si>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</si>
  <si>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</si>
  <si>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</si>
  <si>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</si>
  <si>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</si>
  <si>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</si>
  <si>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</si>
  <si>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</si>
  <si>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</si>
  <si>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</si>
  <si>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</si>
  <si>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</si>
  <si>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</si>
  <si>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</si>
  <si>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</si>
  <si>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</si>
  <si>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</si>
  <si>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</si>
  <si>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</si>
  <si>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</si>
  <si>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</si>
  <si>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</si>
  <si>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</si>
  <si>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</si>
  <si>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</si>
  <si>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</si>
  <si>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</si>
  <si>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</si>
  <si>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</si>
  <si>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</si>
  <si>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</si>
  <si>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</si>
  <si>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</si>
  <si>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</si>
  <si>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</si>
  <si>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</si>
  <si>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</si>
  <si>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</si>
  <si>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</si>
  <si>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</si>
  <si>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</si>
  <si>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</si>
  <si>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</si>
  <si>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</si>
  <si>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</si>
  <si>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</si>
  <si>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</si>
  <si>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</si>
  <si>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</si>
  <si>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</si>
  <si>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</si>
  <si>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</si>
  <si>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</si>
  <si>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</si>
  <si>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</si>
  <si>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</si>
  <si>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</si>
  <si>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</si>
  <si>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</si>
  <si>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</si>
  <si>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</si>
  <si>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</si>
  <si>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</si>
  <si>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</si>
  <si>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</si>
  <si>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</si>
  <si>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</si>
  <si>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</si>
  <si>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</si>
  <si>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</si>
  <si>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</si>
  <si>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</si>
  <si>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</si>
  <si>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</si>
  <si>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</si>
  <si>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</si>
  <si>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</si>
  <si>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</si>
  <si>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</si>
  <si>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</si>
  <si>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</si>
  <si>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</si>
  <si>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</si>
  <si>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</si>
  <si>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</si>
  <si>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</si>
  <si>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</si>
  <si>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</si>
  <si>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</si>
  <si>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</si>
  <si>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</si>
  <si>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</si>
  <si>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</si>
  <si>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</si>
  <si>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</si>
  <si>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</si>
  <si>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</si>
  <si>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</si>
  <si>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</si>
  <si>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</si>
  <si>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</si>
  <si>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</si>
  <si>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</si>
  <si>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</si>
  <si>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</si>
  <si>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</si>
  <si>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</si>
  <si>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</si>
  <si>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</si>
  <si>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</si>
  <si>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</si>
  <si>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</si>
  <si>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</si>
  <si>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</si>
  <si>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</si>
  <si>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</si>
  <si>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</si>
  <si>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</si>
  <si>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</si>
  <si>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</si>
  <si>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</si>
  <si>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</si>
  <si>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</si>
  <si>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</si>
  <si>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</si>
  <si>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</si>
  <si>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</si>
  <si>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</si>
  <si>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</si>
  <si>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</si>
  <si>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</si>
  <si>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</si>
  <si>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</si>
  <si>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</si>
  <si>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</si>
  <si>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</si>
  <si>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</si>
  <si>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</si>
  <si>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</si>
  <si>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</si>
  <si>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</si>
  <si>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</si>
  <si>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</si>
  <si>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</si>
  <si>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</si>
  <si>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</si>
  <si>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</si>
  <si>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</si>
  <si>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</si>
  <si>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</si>
  <si>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</si>
  <si>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</si>
  <si>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</si>
  <si>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</si>
  <si>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</si>
  <si>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</si>
  <si>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</si>
  <si>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</si>
  <si>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</si>
  <si>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</si>
  <si>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</si>
  <si>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</si>
  <si>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</si>
  <si>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</si>
  <si>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</si>
  <si>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</si>
  <si>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</si>
  <si>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</si>
  <si>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</si>
  <si>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</si>
  <si>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</si>
  <si>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</si>
  <si>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</si>
  <si>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</si>
  <si>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</si>
  <si>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</si>
  <si>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</si>
  <si>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</si>
  <si>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</si>
  <si>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</si>
  <si>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</si>
  <si>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</si>
  <si>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</si>
  <si>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</si>
  <si>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</si>
  <si>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</si>
  <si>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</si>
  <si>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</si>
  <si>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</si>
  <si>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</si>
  <si>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</si>
  <si>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</si>
  <si>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</si>
  <si>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</si>
  <si>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</si>
  <si>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</si>
  <si>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</si>
  <si>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</si>
  <si>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</si>
  <si>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</si>
  <si>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</si>
  <si>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</si>
  <si>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</si>
  <si>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</si>
  <si>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</si>
  <si>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</si>
  <si>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</si>
  <si>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</si>
  <si>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</si>
  <si>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</si>
  <si>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</si>
  <si>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</si>
  <si>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</si>
  <si>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</si>
  <si>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</si>
  <si>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</si>
  <si>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</si>
  <si>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</si>
  <si>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</si>
  <si>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</si>
  <si>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</si>
  <si>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</si>
  <si>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</si>
  <si>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</si>
  <si>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</si>
  <si>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</si>
  <si>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</si>
  <si>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</si>
  <si>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</si>
  <si>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</si>
  <si>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</si>
  <si>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</si>
  <si>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</si>
  <si>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</si>
  <si>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</si>
  <si>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</si>
  <si>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</si>
  <si>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</si>
  <si>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</si>
  <si>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</si>
  <si>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</si>
  <si>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</si>
  <si>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</si>
  <si>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</si>
  <si>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</si>
  <si>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</si>
  <si>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</si>
  <si>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</si>
  <si>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</si>
  <si>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</si>
  <si>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</si>
  <si>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</si>
  <si>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</si>
  <si>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</si>
  <si>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</si>
  <si>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</si>
  <si>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</si>
  <si>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</si>
  <si>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</si>
  <si>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</si>
  <si>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</si>
  <si>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</si>
  <si>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</si>
  <si>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</si>
  <si>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</si>
  <si>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</si>
  <si>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</si>
  <si>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</si>
  <si>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</si>
  <si>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</si>
  <si>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</si>
  <si>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</si>
  <si>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</si>
  <si>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</si>
  <si>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</si>
  <si>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</si>
  <si>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</si>
  <si>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</si>
  <si>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</si>
  <si>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</si>
  <si>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</si>
  <si>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</si>
  <si>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</si>
  <si>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</si>
  <si>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</si>
  <si>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</si>
  <si>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</si>
  <si>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</si>
  <si>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</si>
  <si>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</si>
  <si>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</si>
  <si>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</si>
  <si>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</si>
  <si>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</si>
  <si>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</si>
  <si>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</si>
  <si>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</si>
  <si>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</si>
  <si>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</si>
  <si>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</si>
  <si>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</si>
  <si>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</si>
  <si>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</si>
  <si>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</si>
  <si>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</si>
  <si>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</si>
  <si>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</si>
  <si>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</si>
  <si>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</si>
  <si>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</si>
  <si>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</si>
  <si>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</si>
  <si>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</si>
  <si>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</si>
  <si>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</si>
  <si>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</si>
  <si>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</si>
  <si>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</si>
  <si>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</si>
  <si>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</si>
  <si>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</si>
  <si>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</si>
  <si>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</si>
  <si>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</si>
  <si>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</si>
  <si>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</si>
  <si>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</si>
  <si>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</si>
  <si>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</si>
  <si>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</si>
  <si>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</si>
  <si>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</si>
  <si>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</si>
  <si>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</si>
  <si>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</si>
  <si>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</si>
  <si>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</si>
  <si>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</si>
  <si>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</si>
  <si>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</si>
  <si>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</si>
  <si>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</si>
  <si>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</si>
  <si>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</si>
  <si>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</si>
  <si>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</si>
  <si>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</si>
  <si>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</si>
  <si>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</si>
  <si>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</si>
  <si>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</si>
  <si>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</si>
  <si>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</si>
  <si>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</si>
  <si>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</si>
  <si>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</si>
  <si>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</si>
  <si>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</si>
  <si>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</si>
  <si>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</si>
  <si>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</si>
  <si>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</si>
  <si>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</si>
  <si>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</si>
  <si>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</si>
  <si>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</si>
  <si>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</si>
  <si>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</si>
  <si>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</si>
  <si>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</si>
  <si>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</si>
  <si>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</si>
  <si>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</si>
  <si>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</si>
  <si>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</si>
  <si>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</si>
  <si>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</si>
  <si>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</si>
  <si>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</si>
  <si>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</si>
  <si>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</si>
  <si>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</si>
  <si>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</si>
  <si>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</si>
  <si>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</si>
  <si>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</si>
  <si>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</si>
  <si>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</si>
  <si>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</si>
  <si>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</si>
  <si>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</si>
  <si>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</si>
  <si>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</si>
  <si>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</si>
  <si>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</si>
  <si>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</si>
  <si>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</si>
  <si>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</si>
  <si>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</si>
  <si>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</si>
  <si>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</si>
  <si>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</si>
  <si>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</si>
  <si>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</si>
  <si>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</si>
  <si>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</si>
  <si>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</si>
  <si>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</si>
  <si>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</si>
  <si>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</si>
  <si>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</si>
  <si>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</si>
  <si>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</si>
  <si>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</si>
  <si>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</si>
  <si>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</si>
  <si>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</si>
  <si>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</si>
  <si>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</si>
  <si>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</si>
  <si>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</si>
  <si>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</si>
  <si>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</si>
  <si>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</si>
  <si>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</si>
  <si>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</si>
  <si>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</si>
  <si>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</si>
  <si>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</si>
  <si>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</si>
  <si>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</si>
  <si>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</si>
  <si>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</si>
  <si>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</si>
  <si>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</si>
  <si>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</si>
  <si>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</si>
  <si>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</si>
  <si>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</si>
  <si>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</si>
  <si>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</si>
  <si>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</si>
  <si>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</si>
  <si>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</si>
  <si>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</si>
  <si>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</si>
  <si>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</si>
  <si>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</si>
  <si>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</si>
  <si>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</si>
  <si>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</si>
  <si>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</si>
  <si>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</si>
  <si>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</si>
  <si>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</si>
  <si>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</si>
  <si>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</si>
  <si>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</si>
  <si>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</si>
  <si>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</si>
  <si>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</si>
  <si>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</si>
  <si>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</si>
  <si>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</si>
  <si>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</si>
  <si>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</si>
  <si>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</si>
  <si>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</si>
  <si>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</si>
  <si>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</si>
  <si>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</si>
  <si>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</si>
  <si>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</si>
  <si>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</si>
  <si>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</si>
  <si>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</si>
  <si>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</si>
  <si>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</si>
  <si>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</si>
  <si>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</si>
  <si>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</si>
  <si>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</si>
  <si>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</si>
  <si>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</si>
  <si>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</si>
  <si>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</si>
  <si>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</si>
  <si>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</si>
  <si>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</si>
  <si>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</si>
  <si>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</si>
  <si>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</si>
  <si>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</si>
  <si>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</si>
  <si>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</si>
  <si>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</si>
  <si>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</si>
  <si>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</si>
  <si>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</si>
  <si>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</si>
  <si>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</si>
  <si>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</si>
  <si>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</si>
  <si>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</si>
  <si>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</si>
  <si>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</si>
  <si>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</si>
  <si>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</si>
  <si>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</si>
  <si>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</si>
  <si>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</si>
  <si>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</si>
  <si>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</si>
  <si>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</si>
  <si>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</si>
  <si>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</si>
  <si>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</si>
  <si>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</si>
  <si>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</si>
  <si>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</si>
  <si>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</si>
  <si>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</si>
  <si>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</si>
  <si>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</si>
  <si>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</si>
  <si>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</si>
  <si>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</si>
  <si>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</si>
  <si>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</si>
  <si>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</si>
  <si>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</si>
  <si>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</si>
  <si>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</si>
  <si>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</si>
  <si>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</si>
  <si>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</si>
  <si>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</si>
  <si>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</si>
  <si>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</si>
  <si>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</si>
  <si>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</si>
  <si>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</si>
  <si>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</si>
  <si>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</si>
  <si>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</si>
  <si>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</si>
  <si>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</si>
  <si>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</si>
  <si>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</si>
  <si>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</si>
  <si>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</si>
  <si>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</si>
  <si>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</si>
  <si>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</si>
  <si>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</si>
  <si>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</si>
  <si>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</si>
  <si>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</si>
  <si>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</si>
  <si>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</si>
  <si>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</si>
  <si>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</si>
  <si>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</si>
  <si>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</si>
  <si>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</si>
  <si>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</si>
  <si>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</si>
  <si>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</si>
  <si>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</si>
  <si>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</si>
  <si>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</si>
  <si>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</si>
  <si>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</si>
  <si>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</si>
  <si>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</si>
  <si>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</si>
  <si>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</si>
  <si>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</si>
  <si>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</si>
  <si>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</si>
  <si>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</si>
  <si>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</si>
  <si>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</si>
  <si>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</si>
  <si>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</si>
  <si>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</si>
  <si>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</si>
  <si>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</si>
  <si>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</si>
  <si>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</si>
  <si>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</si>
  <si>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</si>
  <si>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</si>
  <si>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</si>
  <si>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</si>
  <si>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</si>
  <si>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</si>
  <si>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</si>
  <si>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</si>
  <si>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</si>
  <si>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</si>
  <si>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</si>
  <si>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</si>
  <si>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</si>
  <si>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</si>
  <si>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</si>
  <si>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</si>
  <si>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</si>
  <si>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</si>
  <si>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</si>
  <si>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</si>
  <si>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</si>
  <si>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</si>
  <si>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</si>
  <si>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</si>
  <si>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</si>
  <si>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</si>
  <si>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</si>
  <si>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</si>
  <si>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</si>
  <si>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</si>
  <si>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</si>
  <si>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</si>
  <si>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</si>
  <si>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</si>
  <si>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</si>
  <si>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</si>
  <si>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</si>
  <si>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</si>
  <si>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</si>
  <si>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</si>
  <si>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</si>
  <si>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</si>
  <si>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</si>
  <si>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</si>
  <si>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</si>
  <si>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</si>
  <si>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</si>
  <si>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</si>
  <si>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</si>
  <si>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</si>
  <si>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</si>
  <si>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</si>
  <si>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</si>
  <si>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</si>
  <si>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</si>
  <si>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</si>
  <si>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</si>
  <si>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</si>
  <si>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</si>
  <si>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</si>
  <si>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</si>
  <si>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</si>
  <si>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</si>
  <si>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</si>
  <si>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</si>
  <si>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</si>
  <si>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</si>
  <si>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</si>
  <si>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</si>
  <si>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</si>
  <si>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</si>
  <si>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</si>
  <si>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</si>
  <si>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</si>
  <si>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</si>
  <si>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</si>
  <si>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</si>
  <si>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</si>
  <si>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</si>
  <si>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</si>
  <si>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</si>
  <si>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</si>
  <si>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</si>
  <si>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</si>
  <si>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</si>
  <si>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</si>
  <si>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</si>
  <si>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</si>
  <si>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</si>
  <si>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</si>
  <si>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</si>
  <si>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</si>
  <si>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</si>
  <si>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</si>
  <si>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</si>
  <si>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</si>
  <si>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</si>
  <si>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</si>
  <si>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</si>
  <si>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</si>
  <si>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</si>
  <si>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</si>
  <si>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</si>
  <si>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</si>
  <si>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</si>
  <si>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</si>
  <si>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</si>
  <si>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</si>
  <si>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</si>
  <si>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</si>
  <si>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</si>
  <si>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</si>
  <si>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</si>
  <si>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</si>
  <si>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</si>
  <si>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</si>
  <si>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</si>
  <si>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</si>
  <si>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</si>
  <si>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</si>
  <si>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</si>
  <si>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</si>
  <si>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</si>
  <si>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</si>
  <si>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</si>
  <si>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</si>
  <si>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</si>
  <si>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</si>
  <si>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</si>
  <si>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</si>
  <si>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</si>
  <si>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</si>
  <si>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</si>
  <si>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</si>
  <si>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</si>
  <si>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</si>
  <si>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</si>
  <si>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</si>
  <si>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</si>
  <si>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</si>
  <si>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</si>
  <si>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</si>
  <si>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</si>
  <si>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</si>
  <si>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</si>
  <si>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</si>
  <si>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</si>
  <si>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</si>
  <si>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</si>
  <si>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</si>
  <si>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</si>
  <si>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</si>
  <si>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</si>
  <si>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</si>
  <si>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</si>
  <si>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</si>
  <si>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</si>
  <si>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</si>
  <si>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</si>
  <si>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</si>
  <si>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</si>
  <si>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</si>
  <si>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</si>
  <si>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</si>
  <si>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</si>
  <si>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</si>
  <si>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</si>
  <si>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</si>
  <si>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</si>
  <si>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</si>
  <si>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</si>
  <si>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</si>
  <si>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</si>
  <si>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</si>
  <si>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</si>
  <si>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</si>
  <si>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</si>
  <si>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</si>
  <si>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</si>
  <si>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</si>
  <si>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</si>
  <si>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</si>
  <si>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</si>
  <si>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</si>
  <si>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</si>
  <si>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</si>
  <si>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</si>
  <si>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</si>
  <si>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</si>
  <si>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</si>
  <si>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</si>
  <si>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</si>
  <si>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</si>
  <si>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</si>
  <si>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</si>
  <si>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</si>
  <si>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</si>
  <si>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</si>
  <si>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</si>
  <si>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</si>
  <si>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</si>
  <si>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</si>
  <si>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</si>
  <si>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</si>
  <si>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</si>
  <si>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</si>
  <si>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</si>
  <si>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</si>
  <si>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</si>
  <si>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</si>
  <si>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</si>
  <si>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</si>
  <si>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</si>
  <si>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</si>
  <si>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</si>
  <si>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</si>
  <si>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</si>
  <si>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</si>
  <si>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</si>
  <si>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</si>
  <si>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</si>
  <si>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</si>
  <si>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</si>
  <si>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</si>
  <si>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</si>
  <si>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</si>
  <si>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</si>
  <si>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</si>
  <si>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</si>
  <si>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</si>
  <si>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</si>
  <si>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</si>
  <si>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</si>
  <si>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</si>
  <si>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</si>
  <si>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</si>
  <si>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</si>
  <si>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</si>
  <si>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</si>
  <si>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</si>
  <si>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</si>
  <si>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</si>
  <si>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</si>
  <si>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</si>
  <si>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</si>
  <si>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</si>
  <si>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</si>
  <si>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</si>
  <si>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</si>
  <si>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</si>
  <si>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</si>
  <si>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</si>
  <si>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</si>
  <si>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</si>
  <si>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</si>
  <si>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</si>
  <si>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</si>
  <si>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</si>
  <si>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</si>
  <si>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</si>
  <si>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</si>
  <si>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</si>
  <si>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</si>
  <si>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</si>
  <si>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</si>
  <si>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</si>
  <si>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</si>
  <si>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</si>
  <si>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</si>
  <si>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</si>
  <si>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</si>
  <si>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</si>
  <si>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</si>
  <si>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</si>
  <si>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</si>
  <si>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</si>
  <si>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</si>
  <si>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</si>
  <si>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</si>
  <si>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</si>
  <si>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</si>
  <si>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</si>
  <si>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</si>
  <si>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</si>
  <si>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</si>
  <si>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</si>
  <si>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</si>
  <si>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</si>
  <si>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</si>
  <si>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</si>
  <si>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</si>
  <si>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</si>
  <si>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</si>
  <si>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</si>
  <si>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</si>
  <si>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</si>
  <si>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</si>
  <si>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</si>
  <si>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</si>
  <si>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</si>
  <si>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</si>
  <si>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</si>
  <si>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</si>
  <si>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</si>
  <si>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</si>
  <si>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</si>
  <si>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</si>
  <si>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</si>
  <si>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</si>
  <si>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</si>
  <si>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</si>
  <si>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</si>
  <si>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</si>
  <si>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</si>
  <si>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</si>
  <si>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</si>
  <si>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</si>
  <si>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</si>
  <si>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</si>
  <si>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</si>
  <si>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</si>
  <si>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</si>
  <si>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</si>
  <si>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</si>
  <si>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</si>
  <si>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</si>
  <si>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</si>
  <si>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</si>
  <si>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</si>
  <si>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</si>
  <si>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</si>
  <si>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</si>
  <si>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</si>
  <si>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</si>
  <si>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</si>
  <si>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</si>
  <si>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</si>
  <si>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</si>
  <si>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</si>
  <si>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</si>
  <si>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</si>
  <si>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</si>
  <si>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</si>
  <si>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</si>
  <si>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</si>
  <si>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</si>
  <si>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</si>
  <si>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</si>
  <si>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</si>
  <si>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</si>
  <si>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</si>
  <si>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</si>
  <si>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</si>
  <si>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</si>
  <si>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</si>
  <si>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</si>
  <si>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</si>
  <si>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</si>
  <si>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</si>
  <si>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</si>
  <si>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</si>
  <si>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</si>
  <si>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</si>
  <si>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</si>
  <si>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</si>
  <si>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</si>
  <si>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</si>
  <si>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</si>
  <si>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</si>
  <si>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</si>
  <si>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</si>
  <si>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</si>
  <si>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</si>
  <si>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</si>
  <si>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</si>
  <si>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</si>
  <si>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</si>
  <si>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</si>
  <si>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</si>
  <si>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</si>
  <si>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</si>
  <si>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</si>
  <si>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</si>
  <si>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</si>
  <si>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</si>
  <si>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</si>
  <si>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</si>
  <si>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</si>
  <si>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</si>
  <si>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</si>
  <si>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</si>
  <si>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</si>
  <si>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</si>
  <si>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</si>
  <si>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</si>
  <si>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</si>
  <si>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</si>
  <si>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</si>
  <si>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</si>
  <si>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</si>
  <si>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</si>
  <si>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</si>
  <si>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</si>
  <si>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</si>
  <si>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</si>
  <si>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</si>
  <si>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</si>
  <si>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</si>
  <si>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</si>
  <si>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</si>
  <si>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</si>
  <si>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</si>
  <si>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</si>
  <si>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</si>
  <si>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</si>
  <si>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</si>
  <si>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</si>
  <si>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</si>
  <si>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</si>
  <si>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</si>
  <si>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</si>
  <si>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</si>
  <si>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</si>
  <si>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</si>
  <si>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</si>
  <si>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</si>
  <si>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</si>
  <si>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</si>
  <si>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</si>
  <si>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</si>
  <si>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</si>
  <si>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</si>
  <si>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</si>
  <si>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</si>
  <si>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</si>
  <si>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</si>
  <si>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</si>
  <si>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</si>
  <si>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</si>
  <si>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</si>
  <si>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</si>
  <si>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</si>
  <si>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</si>
  <si>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</si>
  <si>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</si>
  <si>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</si>
  <si>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</si>
  <si>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</si>
  <si>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</si>
  <si>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</si>
  <si>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</si>
  <si>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</si>
  <si>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</si>
  <si>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</si>
  <si>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</si>
  <si>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</si>
  <si>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</si>
  <si>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</si>
  <si>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</si>
  <si>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</si>
  <si>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</si>
  <si>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</si>
  <si>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</si>
  <si>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</si>
  <si>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</si>
  <si>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</si>
  <si>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</si>
  <si>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</si>
  <si>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</si>
  <si>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</si>
  <si>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</si>
  <si>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</si>
  <si>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</si>
  <si>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</si>
  <si>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</si>
  <si>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</si>
  <si>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</si>
  <si>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</si>
  <si>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</si>
  <si>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</si>
  <si>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</si>
  <si>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</si>
  <si>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</si>
  <si>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</si>
  <si>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</si>
  <si>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</si>
  <si>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</si>
  <si>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</si>
  <si>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</si>
  <si>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</si>
  <si>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</si>
  <si>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</si>
  <si>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</si>
  <si>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</si>
  <si>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</si>
  <si>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</si>
  <si>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</si>
  <si>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</si>
  <si>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</si>
  <si>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</si>
  <si>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</si>
  <si>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</si>
  <si>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</si>
  <si>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</si>
  <si>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</si>
  <si>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</si>
  <si>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</si>
  <si>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</si>
  <si>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</si>
  <si>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</si>
  <si>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</si>
  <si>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</si>
  <si>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</si>
  <si>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</si>
  <si>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</si>
  <si>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</si>
  <si>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</si>
  <si>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</si>
  <si>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</si>
  <si>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</si>
  <si>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</si>
  <si>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</si>
  <si>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</si>
  <si>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</si>
  <si>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</si>
  <si>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</si>
  <si>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</si>
  <si>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</si>
  <si>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</si>
  <si>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</si>
  <si>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</si>
  <si>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</si>
  <si>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</si>
  <si>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</si>
  <si>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</si>
  <si>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</si>
  <si>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</si>
  <si>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</si>
  <si>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</si>
  <si>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</si>
  <si>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</si>
  <si>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</si>
  <si>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</si>
  <si>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</si>
  <si>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</si>
  <si>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</si>
  <si>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</si>
  <si>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</si>
  <si>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</si>
  <si>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</si>
  <si>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</si>
  <si>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</si>
  <si>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</si>
  <si>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</si>
  <si>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</si>
  <si>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</si>
  <si>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</si>
  <si>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</si>
  <si>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</si>
  <si>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</si>
  <si>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</si>
  <si>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</si>
  <si>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</si>
  <si>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</si>
  <si>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</si>
  <si>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</si>
  <si>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</si>
  <si>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</si>
  <si>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</si>
  <si>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</si>
  <si>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</si>
  <si>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</si>
  <si>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</si>
  <si>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</si>
  <si>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</si>
  <si>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</si>
  <si>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</si>
  <si>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</si>
  <si>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</si>
  <si>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</si>
  <si>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</si>
  <si>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</si>
  <si>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</si>
  <si>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</si>
  <si>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</si>
  <si>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</si>
  <si>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</si>
  <si>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</si>
  <si>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</si>
  <si>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</si>
  <si>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</si>
  <si>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</si>
  <si>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</si>
  <si>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</si>
  <si>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</si>
  <si>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</si>
  <si>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</si>
  <si>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</si>
  <si>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</si>
  <si>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</si>
  <si>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</si>
  <si>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</si>
  <si>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</si>
  <si>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</si>
  <si>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</si>
  <si>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</si>
  <si>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</si>
  <si>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</si>
  <si>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</si>
  <si>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</si>
  <si>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</si>
  <si>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</si>
  <si>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</si>
  <si>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</si>
  <si>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</si>
  <si>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</si>
  <si>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</si>
  <si>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</si>
  <si>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</si>
  <si>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</si>
  <si>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</si>
  <si>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</si>
  <si>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</si>
  <si>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</si>
  <si>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</si>
  <si>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</si>
  <si>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</si>
  <si>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</si>
  <si>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</si>
  <si>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</si>
  <si>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</si>
  <si>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</si>
  <si>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</si>
  <si>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</si>
  <si>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</si>
  <si>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</si>
  <si>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</si>
  <si>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</si>
  <si>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</si>
  <si>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</si>
  <si>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</si>
  <si>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</si>
  <si>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</si>
  <si>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</si>
  <si>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</si>
  <si>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</si>
  <si>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</si>
  <si>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</si>
  <si>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</si>
  <si>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</si>
  <si>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</si>
  <si>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</si>
  <si>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</si>
  <si>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</si>
  <si>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</si>
  <si>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</si>
  <si>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</si>
  <si>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</si>
  <si>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</si>
  <si>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</si>
  <si>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</si>
  <si>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</si>
  <si>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</si>
  <si>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</si>
  <si>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</si>
  <si>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</si>
  <si>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</si>
  <si>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</si>
  <si>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</si>
  <si>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</si>
  <si>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</si>
  <si>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</si>
  <si>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</si>
  <si>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</si>
  <si>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</si>
  <si>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</si>
  <si>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</si>
  <si>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</si>
  <si>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</si>
  <si>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</si>
  <si>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</si>
  <si>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</si>
  <si>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</si>
  <si>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</si>
  <si>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</si>
  <si>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</si>
  <si>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</si>
  <si>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</si>
  <si>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</si>
  <si>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</si>
  <si>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</si>
  <si>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</si>
  <si>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</si>
  <si>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</si>
  <si>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</si>
  <si>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</si>
  <si>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</si>
  <si>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</si>
  <si>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</si>
  <si>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</si>
  <si>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</si>
  <si>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</si>
  <si>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</si>
  <si>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</si>
  <si>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</si>
  <si>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</si>
  <si>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</si>
  <si>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</si>
  <si>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</si>
  <si>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</si>
  <si>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</si>
  <si>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</si>
  <si>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</si>
  <si>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</si>
  <si>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</si>
  <si>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</si>
  <si>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</si>
  <si>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</si>
  <si>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</si>
  <si>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</si>
  <si>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</si>
  <si>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</si>
  <si>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</si>
  <si>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</si>
  <si>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</si>
  <si>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</si>
  <si>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</si>
  <si>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</si>
  <si>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</si>
  <si>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</si>
  <si>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</si>
  <si>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</si>
  <si>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</si>
  <si>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</si>
  <si>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</si>
  <si>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</si>
  <si>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</si>
  <si>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</si>
  <si>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</si>
  <si>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</si>
  <si>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</si>
  <si>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</si>
  <si>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</si>
  <si>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</si>
  <si>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</si>
  <si>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</si>
  <si>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</si>
  <si>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</si>
  <si>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</si>
  <si>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</si>
  <si>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</si>
  <si>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</si>
  <si>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</si>
  <si>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</si>
  <si>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</si>
  <si>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</si>
  <si>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</si>
  <si>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</si>
  <si>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</si>
  <si>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</si>
  <si>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</si>
  <si>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</si>
  <si>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</si>
  <si>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</si>
  <si>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</si>
  <si>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</si>
  <si>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</si>
  <si>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</si>
  <si>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</si>
  <si>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</si>
  <si>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</si>
  <si>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</si>
  <si>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</si>
  <si>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</si>
  <si>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</si>
  <si>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</si>
  <si>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</si>
  <si>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</si>
  <si>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</si>
  <si>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</si>
  <si>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</si>
  <si>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</si>
  <si>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</si>
  <si>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</si>
  <si>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</si>
  <si>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</si>
  <si>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</si>
  <si>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</si>
  <si>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</si>
  <si>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</si>
  <si>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</si>
  <si>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</si>
  <si>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</si>
  <si>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</si>
  <si>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</si>
  <si>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</si>
  <si>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</si>
  <si>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</si>
  <si>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</si>
  <si>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</si>
  <si>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</si>
  <si>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</si>
  <si>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</si>
  <si>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</si>
  <si>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</si>
  <si>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</si>
  <si>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</si>
  <si>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</si>
  <si>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</si>
  <si>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</si>
  <si>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</si>
  <si>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</si>
  <si>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</si>
  <si>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</si>
  <si>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</si>
  <si>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</si>
  <si>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</si>
  <si>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</si>
  <si>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</si>
  <si>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</si>
  <si>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</si>
  <si>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</si>
  <si>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</si>
  <si>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</si>
  <si>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</si>
  <si>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</si>
  <si>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</si>
  <si>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</si>
  <si>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</si>
  <si>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</si>
  <si>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</si>
  <si>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</si>
  <si>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</si>
  <si>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</si>
  <si>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</si>
  <si>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</si>
  <si>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</si>
  <si>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</si>
  <si>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</si>
  <si>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</si>
  <si>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</si>
  <si>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</si>
  <si>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</si>
  <si>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</si>
  <si>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</si>
  <si>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</si>
  <si>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</si>
  <si>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</si>
  <si>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</si>
  <si>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</si>
  <si>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</si>
  <si>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</si>
  <si>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</si>
  <si>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</si>
  <si>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</si>
  <si>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</si>
  <si>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</si>
  <si>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</si>
  <si>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</si>
  <si>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</si>
  <si>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</si>
  <si>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</si>
  <si>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</si>
  <si>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</si>
  <si>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</si>
  <si>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</si>
  <si>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</si>
  <si>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</si>
  <si>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</si>
  <si>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</si>
  <si>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</si>
  <si>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</si>
  <si>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</si>
  <si>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</si>
  <si>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</si>
  <si>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</si>
  <si>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</si>
  <si>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</si>
  <si>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</si>
  <si>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</si>
  <si>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</si>
  <si>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</si>
  <si>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</si>
  <si>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</si>
  <si>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</si>
  <si>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</si>
  <si>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</si>
  <si>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</si>
  <si>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</si>
  <si>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</si>
  <si>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</si>
  <si>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</si>
  <si>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</si>
  <si>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</si>
  <si>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</si>
  <si>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</si>
  <si>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</si>
  <si>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</si>
  <si>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</si>
  <si>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</si>
  <si>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</si>
  <si>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</si>
  <si>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</si>
  <si>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</si>
  <si>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</si>
  <si>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</si>
  <si>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</si>
  <si>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</si>
  <si>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</si>
  <si>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</si>
  <si>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</si>
  <si>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</si>
  <si>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</si>
  <si>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</si>
  <si>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</si>
  <si>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</si>
  <si>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</si>
  <si>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</si>
  <si>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</si>
  <si>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</si>
  <si>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</si>
  <si>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</si>
  <si>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</si>
  <si>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</si>
  <si>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</si>
  <si>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</si>
  <si>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</si>
  <si>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</si>
  <si>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</si>
  <si>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</si>
  <si>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</si>
  <si>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</si>
  <si>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</si>
  <si>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</si>
  <si>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</si>
  <si>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</si>
  <si>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</si>
  <si>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</si>
  <si>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</si>
  <si>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</si>
  <si>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</si>
  <si>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</si>
  <si>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</si>
  <si>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</si>
  <si>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</si>
  <si>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</si>
  <si>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</si>
  <si>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</si>
  <si>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</si>
  <si>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</si>
  <si>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</si>
  <si>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</si>
  <si>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</si>
  <si>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</si>
  <si>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</si>
  <si>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</si>
  <si>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</si>
  <si>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</si>
  <si>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</si>
  <si>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</si>
  <si>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</si>
  <si>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</si>
  <si>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</si>
  <si>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</si>
  <si>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</si>
  <si>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</si>
  <si>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</si>
  <si>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</si>
  <si>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</si>
  <si>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</si>
  <si>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</si>
  <si>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</si>
  <si>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</si>
  <si>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</si>
  <si>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</si>
  <si>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</si>
  <si>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</si>
  <si>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</si>
  <si>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</si>
  <si>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</si>
  <si>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</si>
  <si>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</si>
  <si>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</si>
  <si>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</si>
  <si>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</si>
  <si>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</si>
  <si>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</si>
  <si>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</si>
  <si>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</si>
  <si>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</si>
  <si>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</si>
  <si>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</si>
  <si>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</si>
  <si>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</si>
  <si>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</si>
  <si>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</si>
  <si>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</si>
  <si>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</si>
  <si>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</si>
  <si>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</si>
  <si>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</si>
  <si>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</si>
  <si>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</si>
  <si>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</si>
  <si>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</si>
  <si>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</si>
  <si>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</si>
  <si>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</si>
  <si>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</si>
  <si>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</si>
  <si>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</si>
  <si>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</si>
  <si>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</si>
  <si>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</si>
  <si>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</si>
  <si>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</si>
  <si>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</si>
  <si>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</si>
  <si>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</si>
  <si>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</si>
  <si>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</si>
  <si>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</si>
  <si>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</si>
  <si>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</si>
  <si>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</si>
  <si>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</si>
  <si>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</si>
  <si>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</si>
  <si>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</si>
  <si>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</si>
  <si>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</si>
  <si>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</si>
  <si>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</si>
  <si>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</si>
  <si>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</si>
  <si>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</si>
  <si>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</si>
  <si>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</si>
  <si>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</si>
  <si>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</si>
  <si>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</si>
  <si>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</si>
  <si>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</si>
  <si>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</si>
  <si>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</si>
  <si>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</si>
  <si>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</si>
  <si>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</si>
  <si>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</si>
  <si>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</si>
  <si>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</si>
  <si>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</si>
  <si>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</si>
  <si>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</si>
  <si>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</si>
  <si>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</si>
  <si>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</si>
  <si>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</si>
  <si>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</si>
  <si>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</si>
  <si>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</si>
  <si>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</si>
  <si>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</si>
  <si>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</si>
  <si>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</si>
  <si>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</si>
  <si>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</si>
  <si>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</si>
  <si>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</si>
  <si>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</si>
  <si>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</si>
  <si>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</si>
  <si>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</si>
  <si>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</si>
  <si>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</si>
  <si>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</si>
  <si>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</si>
  <si>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</si>
  <si>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</si>
  <si>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</si>
  <si>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</si>
  <si>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</si>
  <si>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</si>
  <si>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</si>
  <si>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</si>
  <si>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</si>
  <si>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</si>
  <si>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</si>
  <si>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</si>
  <si>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</si>
  <si>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</si>
  <si>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</si>
  <si>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</si>
  <si>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</si>
  <si>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</si>
  <si>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</si>
  <si>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</si>
  <si>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</si>
  <si>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</si>
  <si>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</si>
  <si>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</si>
  <si>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</si>
  <si>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</si>
  <si>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</si>
  <si>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</si>
  <si>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</si>
  <si>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</si>
  <si>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</si>
  <si>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</si>
  <si>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</si>
  <si>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</si>
  <si>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</si>
  <si>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</si>
  <si>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</si>
  <si>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</si>
  <si>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</si>
  <si>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</si>
  <si>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</si>
  <si>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</si>
  <si>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</si>
  <si>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</si>
  <si>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</si>
  <si>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</si>
  <si>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</si>
  <si>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</si>
  <si>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</si>
  <si>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</si>
  <si>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</si>
  <si>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</si>
  <si>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</si>
  <si>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</si>
  <si>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</si>
  <si>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</si>
  <si>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</si>
  <si>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</si>
  <si>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</si>
  <si>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</si>
  <si>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</si>
  <si>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</si>
  <si>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</si>
  <si>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</si>
  <si>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</si>
  <si>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</si>
  <si>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</si>
  <si>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</si>
  <si>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</si>
  <si>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</si>
  <si>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</si>
  <si>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</si>
  <si>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</si>
  <si>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</si>
  <si>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</si>
  <si>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</si>
  <si>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</si>
  <si>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</si>
  <si>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</si>
  <si>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</si>
  <si>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</si>
  <si>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</si>
  <si>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</si>
  <si>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</si>
  <si>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</si>
  <si>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</si>
  <si>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</si>
  <si>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</si>
  <si>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</si>
  <si>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</si>
  <si>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</si>
  <si>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</si>
  <si>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</si>
  <si>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</si>
  <si>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</si>
  <si>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</si>
  <si>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</si>
  <si>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</si>
  <si>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</si>
  <si>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</si>
  <si>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</si>
  <si>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</si>
  <si>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</si>
  <si>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</si>
  <si>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</si>
  <si>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</si>
  <si>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</si>
  <si>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</si>
  <si>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</si>
  <si>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</si>
  <si>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</si>
  <si>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</si>
  <si>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</si>
  <si>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</si>
  <si>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</si>
  <si>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</si>
  <si>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</si>
  <si>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</si>
  <si>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</si>
  <si>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</si>
  <si>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</si>
  <si>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</si>
  <si>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</si>
  <si>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</si>
  <si>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</si>
  <si>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</si>
  <si>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</si>
  <si>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</si>
  <si>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</si>
  <si>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</si>
  <si>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</si>
  <si>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</si>
  <si>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</si>
  <si>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</si>
  <si>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</si>
  <si>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</si>
  <si>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</si>
  <si>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</si>
  <si>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</si>
  <si>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</si>
  <si>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</si>
  <si>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</si>
  <si>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</si>
  <si>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</si>
  <si>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</si>
  <si>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</si>
  <si>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</si>
  <si>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</si>
  <si>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</si>
  <si>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</si>
  <si>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</si>
  <si>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</si>
  <si>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</si>
  <si>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</si>
  <si>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</si>
  <si>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</si>
  <si>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</si>
  <si>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</si>
  <si>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</si>
  <si>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</si>
  <si>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</si>
  <si>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</si>
  <si>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</si>
  <si>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</si>
  <si>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</si>
  <si>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</si>
  <si>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</si>
  <si>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</si>
  <si>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</si>
  <si>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</si>
  <si>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</si>
  <si>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</si>
  <si>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</si>
  <si>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</si>
  <si>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</si>
  <si>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</si>
  <si>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</si>
  <si>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</si>
  <si>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</si>
  <si>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</si>
  <si>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</si>
  <si>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</si>
  <si>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</si>
  <si>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</si>
  <si>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</si>
  <si>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</si>
  <si>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</si>
  <si>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</si>
  <si>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</si>
  <si>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</si>
  <si>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</si>
  <si>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</si>
  <si>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</si>
  <si>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</si>
  <si>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</si>
  <si>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</si>
  <si>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</si>
  <si>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</si>
  <si>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</si>
  <si>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</si>
  <si>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</si>
  <si>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</si>
  <si>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</si>
  <si>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</si>
  <si>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</si>
  <si>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</si>
  <si>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</si>
  <si>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</si>
  <si>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</si>
  <si>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</si>
  <si>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</si>
  <si>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</si>
  <si>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</si>
  <si>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</si>
  <si>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</si>
  <si>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</si>
  <si>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</si>
  <si>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</si>
  <si>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</si>
  <si>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</si>
  <si>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</si>
  <si>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</si>
  <si>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</si>
  <si>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</si>
  <si>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</si>
  <si>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</si>
  <si>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</si>
  <si>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</si>
  <si>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</si>
  <si>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</si>
  <si>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</si>
  <si>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</si>
  <si>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</si>
  <si>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</si>
  <si>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</si>
  <si>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</si>
  <si>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</si>
  <si>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</si>
  <si>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</si>
  <si>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</si>
  <si>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</si>
  <si>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</si>
  <si>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</si>
  <si>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</si>
  <si>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</si>
  <si>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</si>
  <si>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</si>
  <si>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</si>
  <si>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</si>
  <si>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</si>
  <si>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</si>
  <si>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</si>
  <si>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</si>
  <si>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</si>
  <si>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</si>
  <si>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</si>
  <si>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</si>
  <si>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</si>
  <si>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</si>
  <si>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</si>
  <si>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</si>
  <si>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</si>
  <si>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</si>
  <si>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</si>
  <si>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</si>
  <si>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</si>
  <si>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</si>
  <si>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</si>
  <si>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</si>
  <si>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</si>
  <si>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</si>
  <si>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</si>
  <si>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</si>
  <si>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</si>
  <si>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</si>
  <si>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</si>
  <si>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</si>
  <si>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</si>
  <si>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</si>
  <si>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</si>
  <si>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</si>
  <si>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</si>
  <si>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</si>
  <si>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</si>
  <si>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</si>
  <si>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</si>
  <si>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</si>
  <si>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</si>
  <si>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</si>
  <si>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</si>
  <si>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</si>
  <si>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</si>
  <si>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</si>
  <si>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</si>
  <si>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</si>
  <si>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</si>
  <si>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</si>
  <si>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</si>
  <si>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</si>
  <si>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</si>
  <si>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</si>
  <si>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</si>
  <si>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</si>
  <si>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</si>
  <si>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</si>
  <si>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</si>
  <si>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</si>
  <si>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</si>
  <si>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</si>
  <si>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</si>
  <si>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</si>
  <si>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</si>
  <si>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</si>
  <si>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</si>
  <si>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</si>
  <si>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</si>
  <si>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</si>
  <si>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</si>
  <si>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</si>
  <si>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</si>
  <si>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</si>
  <si>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</si>
  <si>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</si>
  <si>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</si>
  <si>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</si>
  <si>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</si>
  <si>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</si>
  <si>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</si>
  <si>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</si>
  <si>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</si>
  <si>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</si>
  <si>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</si>
  <si>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</si>
  <si>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</si>
  <si>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</si>
  <si>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</si>
  <si>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</si>
  <si>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</si>
  <si>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</si>
  <si>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</si>
  <si>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</si>
  <si>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</si>
  <si>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</si>
  <si>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</si>
  <si>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</si>
  <si>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</si>
  <si>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</si>
  <si>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</si>
  <si>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</si>
  <si>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</si>
  <si>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</si>
  <si>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</si>
  <si>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</si>
  <si>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</si>
  <si>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</si>
  <si>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</si>
  <si>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</si>
  <si>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</si>
  <si>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</si>
  <si>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</si>
  <si>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</si>
  <si>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</si>
  <si>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</si>
  <si>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</si>
  <si>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</si>
  <si>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</si>
  <si>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</si>
  <si>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</si>
  <si>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</si>
  <si>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</si>
  <si>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</si>
  <si>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</si>
  <si>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</si>
  <si>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</si>
  <si>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</si>
  <si>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</si>
  <si>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</si>
  <si>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</si>
  <si>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</si>
  <si>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</si>
  <si>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</si>
  <si>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</si>
  <si>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</si>
  <si>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</si>
  <si>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</si>
  <si>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</si>
  <si>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</si>
  <si>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</si>
  <si>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</si>
  <si>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</si>
  <si>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</si>
  <si>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</si>
  <si>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</si>
  <si>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</si>
  <si>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</si>
  <si>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</si>
  <si>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</si>
  <si>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</si>
  <si>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</si>
  <si>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</si>
  <si>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</si>
  <si>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</si>
  <si>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</si>
  <si>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</si>
  <si>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</si>
  <si>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</si>
  <si>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</si>
  <si>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</si>
  <si>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</si>
  <si>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</si>
  <si>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</si>
  <si>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</si>
  <si>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</si>
  <si>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</si>
  <si>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</si>
  <si>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</si>
  <si>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</si>
  <si>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</si>
  <si>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</si>
  <si>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</si>
  <si>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</si>
  <si>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</si>
  <si>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</si>
  <si>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</si>
  <si>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</si>
  <si>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</si>
  <si>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</si>
  <si>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</si>
  <si>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</si>
  <si>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</si>
  <si>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</si>
  <si>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</si>
  <si>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</si>
  <si>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</si>
  <si>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</si>
  <si>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</si>
  <si>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</si>
  <si>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</si>
  <si>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</si>
  <si>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</si>
  <si>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</si>
  <si>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</si>
  <si>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</si>
  <si>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</si>
  <si>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</si>
  <si>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</si>
  <si>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</si>
  <si>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</si>
  <si>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</si>
  <si>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</si>
  <si>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</si>
  <si>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</si>
  <si>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</si>
  <si>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</si>
  <si>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</si>
  <si>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</si>
  <si>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</si>
  <si>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</si>
  <si>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</si>
  <si>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</si>
  <si>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</si>
  <si>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</si>
  <si>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</si>
  <si>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</si>
  <si>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</si>
  <si>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</si>
  <si>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</si>
  <si>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</si>
  <si>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</si>
  <si>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</si>
  <si>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</si>
  <si>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</si>
  <si>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</si>
  <si>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</si>
  <si>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</si>
  <si>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</si>
  <si>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</si>
  <si>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</si>
  <si>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</si>
  <si>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</si>
  <si>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</si>
  <si>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</si>
  <si>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</si>
  <si>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</si>
  <si>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</si>
  <si>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</si>
  <si>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</si>
  <si>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</si>
  <si>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</si>
  <si>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</si>
  <si>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</si>
  <si>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</si>
  <si>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</si>
  <si>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</si>
  <si>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</si>
  <si>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</si>
  <si>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</si>
  <si>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</si>
  <si>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</si>
  <si>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</si>
  <si>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</si>
  <si>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</si>
  <si>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</si>
  <si>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</si>
  <si>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</si>
  <si>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</si>
  <si>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</si>
  <si>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</si>
  <si>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</si>
  <si>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</si>
  <si>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</si>
  <si>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</si>
  <si>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</si>
  <si>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</si>
  <si>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</si>
  <si>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</si>
  <si>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</si>
  <si>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</si>
  <si>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</si>
  <si>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</si>
  <si>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</si>
  <si>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</si>
  <si>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</si>
  <si>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</si>
  <si>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</si>
  <si>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</si>
  <si>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</si>
  <si>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</si>
  <si>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</si>
  <si>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</si>
  <si>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</si>
  <si>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</si>
  <si>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</si>
  <si>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</si>
  <si>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</si>
  <si>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</si>
  <si>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</si>
  <si>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</si>
  <si>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</si>
  <si>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</si>
  <si>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</si>
  <si>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</si>
  <si>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</si>
  <si>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</si>
  <si>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</si>
  <si>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</si>
  <si>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</si>
  <si>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</si>
  <si>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</si>
  <si>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</si>
  <si>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</si>
  <si>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</si>
  <si>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</si>
  <si>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</si>
  <si>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</si>
  <si>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</si>
  <si>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</si>
  <si>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</si>
  <si>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</si>
  <si>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</si>
  <si>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</si>
  <si>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</si>
  <si>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</si>
  <si>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</si>
  <si>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</si>
  <si>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</si>
  <si>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</si>
  <si>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</si>
  <si>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</si>
  <si>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</si>
  <si>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</si>
  <si>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</si>
  <si>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</si>
  <si>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</si>
  <si>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</si>
  <si>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</si>
  <si>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</si>
  <si>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</si>
  <si>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</si>
  <si>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</si>
  <si>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</si>
  <si>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</si>
  <si>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</si>
  <si>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</si>
  <si>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</si>
  <si>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</si>
  <si>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</si>
  <si>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</si>
  <si>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</si>
  <si>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</si>
  <si>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</si>
  <si>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</si>
  <si>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</si>
  <si>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</si>
  <si>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</si>
  <si>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</si>
  <si>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</si>
  <si>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</si>
  <si>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</si>
  <si>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</si>
  <si>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</si>
  <si>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</si>
  <si>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</si>
  <si>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</si>
  <si>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</si>
  <si>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</si>
  <si>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</si>
  <si>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</si>
  <si>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</si>
  <si>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</si>
  <si>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</si>
  <si>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</si>
  <si>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</si>
  <si>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</si>
  <si>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</si>
  <si>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</si>
  <si>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</si>
  <si>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</si>
  <si>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</si>
  <si>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</si>
  <si>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</si>
  <si>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</si>
  <si>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</si>
  <si>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</si>
  <si>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</si>
  <si>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</si>
  <si>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</si>
  <si>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</si>
  <si>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</si>
  <si>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</si>
  <si>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</si>
  <si>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</si>
  <si>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</si>
  <si>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</si>
  <si>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</si>
  <si>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</si>
  <si>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</si>
  <si>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</si>
  <si>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</si>
  <si>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</si>
  <si>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</si>
  <si>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</si>
  <si>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</si>
  <si>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</si>
  <si>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</si>
  <si>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</si>
  <si>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</si>
  <si>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</si>
  <si>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</si>
  <si>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</si>
  <si>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</si>
  <si>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</si>
  <si>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</si>
  <si>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</si>
  <si>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</si>
  <si>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</si>
  <si>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</si>
  <si>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</si>
  <si>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</si>
  <si>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</si>
  <si>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</si>
  <si>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</si>
  <si>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</si>
  <si>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</si>
  <si>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</si>
  <si>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</si>
  <si>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</si>
  <si>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</si>
  <si>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</si>
  <si>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</si>
  <si>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</si>
  <si>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</si>
  <si>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</si>
  <si>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</si>
  <si>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</si>
  <si>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</si>
  <si>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</si>
  <si>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</si>
  <si>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</si>
  <si>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</si>
  <si>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</si>
  <si>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</si>
  <si>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</si>
  <si>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</si>
  <si>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</si>
  <si>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</si>
  <si>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</si>
  <si>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</si>
  <si>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</si>
  <si>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</si>
  <si>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</si>
  <si>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</si>
  <si>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</si>
  <si>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</si>
  <si>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</si>
  <si>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</si>
  <si>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</si>
  <si>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</si>
  <si>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</si>
  <si>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</si>
  <si>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</si>
  <si>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</si>
  <si>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</si>
  <si>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</si>
  <si>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</si>
  <si>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</si>
  <si>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</si>
  <si>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</si>
  <si>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</si>
  <si>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</si>
  <si>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</si>
  <si>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</si>
  <si>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</si>
  <si>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</si>
  <si>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</si>
  <si>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</si>
  <si>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</si>
  <si>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</si>
  <si>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</si>
  <si>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</si>
  <si>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</si>
  <si>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</si>
  <si>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</si>
  <si>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</si>
  <si>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</si>
  <si>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</si>
  <si>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</si>
  <si>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</si>
  <si>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</si>
  <si>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</si>
  <si>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</si>
  <si>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</si>
  <si>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</si>
  <si>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</si>
  <si>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</si>
  <si>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</si>
  <si>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</si>
  <si>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</si>
  <si>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</si>
  <si>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</si>
  <si>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</si>
  <si>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</si>
  <si>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</si>
  <si>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</si>
  <si>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</si>
  <si>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</si>
  <si>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</si>
  <si>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</si>
  <si>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</si>
  <si>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</si>
  <si>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</si>
  <si>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</si>
  <si>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</si>
  <si>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</si>
  <si>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</si>
  <si>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</si>
  <si>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</si>
  <si>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</si>
  <si>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</si>
  <si>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</si>
  <si>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</si>
  <si>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</si>
  <si>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</si>
  <si>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</si>
  <si>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</si>
  <si>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</si>
  <si>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</si>
  <si>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</si>
  <si>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</si>
  <si>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</si>
  <si>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</si>
  <si>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</si>
  <si>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</si>
  <si>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</si>
  <si>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</si>
  <si>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</si>
  <si>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</si>
  <si>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</si>
  <si>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</si>
  <si>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</si>
  <si>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</si>
  <si>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</si>
  <si>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</si>
  <si>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</si>
  <si>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</si>
  <si>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</si>
  <si>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</si>
  <si>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</si>
  <si>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</si>
  <si>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</si>
  <si>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</si>
  <si>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</si>
  <si>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</si>
  <si>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</si>
  <si>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</si>
  <si>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</si>
  <si>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</si>
  <si>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</si>
  <si>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</si>
  <si>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</si>
  <si>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</si>
  <si>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</si>
  <si>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</si>
  <si>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</si>
  <si>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</si>
  <si>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</si>
  <si>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</si>
  <si>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</si>
  <si>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</si>
  <si>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</si>
  <si>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</si>
  <si>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</si>
  <si>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</si>
  <si>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</si>
  <si>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</si>
  <si>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</si>
  <si>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</si>
  <si>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</si>
  <si>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</si>
  <si>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</si>
  <si>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</si>
  <si>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</si>
  <si>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</si>
  <si>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</si>
  <si>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</si>
  <si>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</si>
  <si>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</si>
  <si>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</si>
  <si>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</si>
  <si>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</si>
  <si>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</si>
  <si>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</si>
  <si>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</si>
  <si>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</si>
  <si>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</si>
  <si>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</si>
  <si>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</si>
  <si>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</si>
  <si>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</si>
  <si>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</si>
  <si>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</si>
  <si>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</si>
  <si>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</si>
  <si>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</si>
  <si>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</si>
  <si>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</si>
  <si>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</si>
  <si>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</si>
  <si>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</si>
  <si>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</si>
  <si>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</si>
  <si>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</si>
  <si>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</si>
  <si>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</si>
  <si>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</si>
  <si>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</si>
  <si>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</si>
  <si>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</si>
  <si>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</si>
  <si>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</si>
  <si>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</si>
  <si>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</si>
  <si>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</si>
  <si>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</si>
  <si>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</si>
  <si>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</si>
  <si>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</si>
  <si>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</si>
  <si>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</si>
  <si>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</si>
  <si>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</si>
  <si>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</si>
  <si>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</si>
  <si>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</si>
  <si>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</si>
  <si>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</si>
  <si>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</si>
  <si>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</si>
  <si>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</si>
  <si>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</si>
  <si>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</si>
  <si>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</si>
  <si>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</si>
  <si>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</si>
  <si>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</si>
  <si>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</si>
  <si>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</si>
  <si>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</si>
  <si>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</si>
  <si>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</si>
  <si>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</si>
  <si>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</si>
  <si>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</si>
  <si>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</si>
  <si>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</si>
  <si>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</si>
  <si>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</si>
  <si>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</si>
  <si>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</si>
  <si>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</si>
  <si>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</si>
  <si>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</si>
  <si>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</si>
  <si>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</si>
  <si>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</si>
  <si>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</si>
  <si>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</si>
  <si>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</si>
  <si>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</si>
  <si>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</si>
  <si>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</si>
  <si>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</si>
  <si>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</si>
  <si>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</si>
  <si>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</si>
  <si>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</si>
  <si>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</si>
  <si>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</si>
  <si>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</si>
  <si>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</si>
  <si>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</si>
  <si>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</si>
  <si>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</si>
  <si>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</si>
  <si>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</si>
  <si>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</si>
  <si>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</si>
  <si>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</si>
  <si>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</si>
  <si>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</si>
  <si>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</si>
  <si>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</si>
  <si>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</si>
  <si>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</si>
  <si>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</si>
  <si>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</si>
  <si>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</si>
  <si>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</si>
  <si>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</si>
  <si>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</si>
  <si>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</si>
  <si>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</si>
  <si>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</si>
  <si>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</si>
  <si>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</si>
  <si>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</si>
  <si>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</si>
  <si>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</si>
  <si>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</si>
  <si>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</si>
  <si>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</si>
  <si>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</si>
  <si>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</si>
  <si>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</si>
  <si>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</si>
  <si>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</si>
  <si>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</si>
  <si>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</si>
  <si>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</si>
  <si>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</si>
  <si>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</si>
  <si>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</si>
  <si>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</si>
  <si>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</si>
  <si>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</si>
  <si>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</si>
  <si>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</si>
  <si>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</si>
  <si>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</si>
  <si>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</si>
  <si>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</si>
  <si>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</si>
  <si>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</si>
  <si>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</si>
  <si>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</si>
  <si>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</si>
  <si>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</si>
  <si>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</si>
  <si>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</si>
  <si>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</si>
  <si>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</si>
  <si>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</si>
  <si>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</si>
  <si>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</si>
  <si>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</si>
  <si>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</si>
  <si>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</si>
  <si>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</si>
  <si>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</si>
  <si>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</si>
  <si>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</si>
  <si>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</si>
  <si>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</si>
  <si>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</si>
  <si>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</si>
  <si>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</si>
  <si>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</si>
  <si>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</si>
  <si>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</si>
  <si>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</si>
  <si>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</si>
  <si>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</si>
  <si>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</si>
  <si>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</si>
  <si>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</si>
  <si>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</si>
  <si>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</si>
  <si>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</si>
  <si>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</si>
  <si>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</si>
  <si>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</si>
  <si>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</si>
  <si>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</si>
  <si>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</si>
  <si>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</si>
  <si>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</si>
  <si>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</si>
  <si>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</si>
  <si>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</si>
  <si>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</si>
  <si>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</si>
  <si>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</si>
  <si>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</si>
  <si>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</si>
  <si>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</si>
  <si>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</si>
  <si>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</si>
  <si>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</si>
  <si>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</si>
  <si>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</si>
  <si>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</si>
  <si>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</si>
  <si>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</si>
  <si>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</si>
  <si>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</si>
  <si>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</si>
  <si>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</si>
  <si>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</si>
  <si>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</si>
  <si>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</si>
  <si>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</si>
  <si>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</si>
  <si>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</si>
  <si>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</si>
  <si>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</si>
  <si>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</si>
  <si>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</si>
  <si>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</si>
  <si>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</si>
  <si>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</si>
  <si>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</si>
  <si>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</si>
  <si>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</si>
  <si>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</si>
  <si>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</si>
  <si>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</si>
  <si>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</si>
  <si>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</si>
  <si>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</si>
  <si>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</si>
  <si>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</si>
  <si>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</si>
  <si>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</si>
  <si>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</si>
  <si>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</si>
  <si>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</si>
  <si>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</si>
  <si>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</si>
  <si>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</si>
  <si>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</si>
  <si>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</si>
  <si>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</si>
  <si>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</si>
  <si>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</si>
  <si>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</si>
  <si>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</si>
  <si>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</si>
  <si>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</si>
  <si>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</si>
  <si>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</si>
  <si>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</si>
  <si>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</si>
  <si>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</si>
  <si>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</si>
  <si>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</si>
  <si>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</si>
  <si>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</si>
  <si>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</si>
  <si>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</si>
  <si>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</si>
  <si>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</si>
  <si>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</si>
  <si>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</si>
  <si>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</si>
  <si>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</si>
  <si>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</si>
  <si>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</si>
  <si>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</si>
  <si>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</si>
  <si>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</si>
  <si>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</si>
  <si>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</si>
  <si>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</si>
  <si>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</si>
  <si>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</si>
  <si>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</si>
  <si>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</si>
  <si>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</si>
  <si>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</si>
  <si>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</si>
  <si>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</si>
  <si>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</si>
  <si>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</si>
  <si>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</si>
  <si>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</si>
  <si>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</si>
  <si>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</si>
  <si>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</si>
  <si>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</si>
  <si>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</si>
  <si>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</si>
  <si>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</si>
  <si>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</si>
  <si>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</si>
  <si>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</si>
  <si>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</si>
  <si>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</si>
  <si>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</si>
  <si>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</si>
  <si>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</si>
  <si>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</si>
  <si>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</si>
  <si>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</si>
  <si>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</si>
  <si>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</si>
  <si>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</si>
  <si>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</si>
  <si>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</si>
  <si>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</si>
  <si>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</si>
  <si>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</si>
  <si>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</si>
  <si>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</si>
  <si>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</si>
  <si>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</si>
  <si>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</si>
  <si>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</si>
  <si>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</si>
  <si>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</si>
  <si>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</si>
  <si>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</si>
  <si>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</si>
  <si>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</si>
  <si>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</si>
  <si>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</si>
  <si>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</si>
  <si>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</si>
  <si>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</si>
  <si>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</si>
  <si>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</si>
  <si>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</si>
  <si>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</si>
  <si>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</si>
  <si>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</si>
  <si>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</si>
  <si>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</si>
  <si>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</si>
  <si>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</si>
  <si>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</si>
  <si>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</si>
  <si>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</si>
  <si>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</si>
  <si>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</si>
  <si>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</si>
  <si>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</si>
  <si>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</si>
  <si>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</si>
  <si>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</si>
  <si>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</si>
  <si>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</si>
  <si>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</si>
  <si>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</si>
  <si>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</si>
  <si>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</si>
  <si>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</si>
  <si>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</si>
  <si>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</si>
  <si>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</si>
  <si>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</si>
  <si>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</si>
  <si>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</si>
  <si>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</si>
  <si>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</si>
  <si>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</si>
  <si>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</si>
  <si>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</si>
  <si>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</si>
  <si>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</si>
  <si>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</si>
  <si>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</si>
  <si>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</si>
  <si>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</si>
  <si>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</si>
  <si>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</si>
  <si>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</si>
  <si>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</si>
  <si>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</si>
  <si>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</si>
  <si>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</si>
  <si>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</si>
  <si>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</si>
  <si>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</si>
  <si>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</si>
  <si>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</si>
  <si>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</si>
  <si>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</si>
  <si>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</si>
  <si>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</si>
  <si>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</si>
  <si>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</si>
  <si>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</si>
  <si>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</si>
  <si>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</si>
  <si>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</si>
  <si>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</si>
  <si>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</si>
  <si>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</si>
  <si>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</si>
  <si>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</si>
  <si>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</si>
  <si>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</si>
  <si>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</si>
  <si>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</si>
  <si>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</si>
  <si>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</si>
  <si>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</si>
  <si>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</si>
  <si>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</si>
  <si>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</si>
  <si>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</si>
  <si>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</si>
  <si>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</si>
  <si>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</si>
  <si>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</si>
  <si>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</si>
  <si>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</si>
  <si>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</si>
  <si>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</si>
  <si>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</si>
  <si>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</si>
  <si>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</si>
  <si>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</si>
  <si>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</si>
  <si>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</si>
  <si>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</si>
  <si>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</si>
  <si>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</si>
  <si>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</si>
  <si>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</si>
  <si>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</si>
  <si>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</si>
  <si>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</si>
  <si>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</si>
  <si>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</si>
  <si>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</si>
  <si>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</si>
  <si>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</si>
  <si>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</si>
  <si>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</si>
  <si>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</si>
  <si>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</si>
  <si>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</si>
  <si>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</si>
  <si>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</si>
  <si>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</si>
  <si>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</si>
  <si>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</si>
  <si>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</si>
  <si>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</si>
  <si>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</si>
  <si>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</si>
  <si>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</si>
  <si>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</si>
  <si>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</si>
  <si>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</si>
  <si>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</si>
  <si>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</si>
  <si>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</si>
  <si>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</si>
  <si>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</si>
  <si>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</si>
  <si>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</si>
  <si>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</si>
  <si>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</si>
  <si>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</si>
  <si>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</si>
  <si>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</si>
  <si>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</si>
  <si>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</si>
  <si>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</si>
  <si>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</si>
  <si>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</si>
  <si>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</si>
  <si>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</si>
  <si>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</si>
  <si>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</si>
  <si>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</si>
  <si>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</si>
  <si>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</si>
  <si>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</si>
  <si>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</si>
  <si>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</si>
  <si>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</si>
  <si>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</si>
  <si>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</si>
  <si>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</si>
  <si>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</si>
  <si>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</si>
  <si>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</si>
  <si>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</si>
  <si>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</si>
  <si>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</si>
  <si>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</si>
  <si>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</si>
  <si>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</si>
  <si>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</si>
  <si>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</si>
  <si>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</si>
  <si>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</si>
  <si>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</si>
  <si>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</si>
  <si>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</si>
  <si>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</si>
  <si>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</si>
  <si>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</si>
  <si>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</si>
  <si>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</si>
  <si>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</si>
  <si>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</si>
  <si>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</si>
  <si>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</si>
  <si>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</si>
  <si>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</si>
  <si>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</si>
  <si>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</si>
  <si>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</si>
  <si>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</si>
  <si>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</si>
  <si>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</si>
  <si>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</si>
  <si>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</si>
  <si>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</si>
  <si>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</si>
  <si>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</si>
  <si>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</si>
  <si>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</si>
  <si>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</si>
  <si>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</si>
  <si>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</si>
  <si>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</si>
  <si>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</si>
  <si>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</si>
  <si>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</si>
  <si>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</si>
  <si>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</si>
  <si>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</si>
  <si>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</si>
  <si>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</si>
  <si>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</si>
  <si>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</si>
  <si>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</si>
  <si>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</si>
  <si>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</si>
  <si>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</si>
  <si>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</si>
  <si>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</si>
  <si>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</si>
  <si>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</si>
  <si>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</si>
  <si>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</si>
  <si>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</si>
  <si>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</si>
  <si>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</si>
  <si>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</si>
  <si>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</si>
  <si>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</si>
  <si>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</si>
  <si>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</si>
  <si>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</si>
  <si>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</si>
  <si>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</si>
  <si>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</si>
  <si>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</si>
  <si>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</si>
  <si>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</si>
  <si>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</si>
  <si>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</si>
  <si>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</si>
  <si>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</si>
  <si>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</si>
  <si>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</si>
  <si>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</si>
  <si>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</si>
  <si>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</si>
  <si>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</si>
  <si>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</si>
  <si>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</si>
  <si>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</si>
  <si>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</si>
  <si>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</si>
  <si>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</si>
  <si>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</si>
  <si>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</si>
  <si>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</si>
  <si>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</si>
  <si>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</si>
  <si>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</si>
  <si>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</si>
  <si>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</si>
  <si>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</si>
  <si>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</si>
  <si>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</si>
  <si>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</si>
  <si>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</si>
  <si>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</si>
  <si>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</si>
  <si>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</si>
  <si>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</si>
  <si>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</si>
  <si>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</si>
  <si>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</si>
  <si>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</si>
  <si>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</si>
  <si>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</si>
  <si>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</si>
  <si>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</si>
  <si>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</si>
  <si>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</si>
  <si>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</si>
  <si>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</si>
  <si>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</si>
  <si>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</si>
  <si>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</si>
  <si>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</si>
  <si>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</si>
  <si>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</si>
  <si>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</si>
  <si>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</si>
  <si>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</si>
  <si>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</si>
  <si>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</si>
  <si>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</si>
  <si>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</si>
  <si>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</si>
  <si>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</si>
  <si>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</si>
  <si>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</si>
  <si>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</si>
  <si>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</si>
  <si>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</si>
  <si>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</si>
  <si>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</si>
  <si>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</si>
  <si>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</si>
  <si>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</si>
  <si>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</si>
  <si>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</si>
  <si>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</si>
  <si>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</si>
  <si>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</si>
  <si>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</si>
  <si>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</si>
  <si>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</si>
  <si>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</si>
  <si>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</si>
  <si>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</si>
  <si>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</si>
  <si>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</si>
  <si>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</si>
  <si>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</si>
  <si>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</si>
  <si>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</si>
  <si>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</si>
  <si>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</si>
  <si>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</si>
  <si>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</si>
  <si>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</si>
  <si>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</si>
  <si>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</si>
  <si>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</si>
  <si>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</si>
  <si>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</si>
  <si>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</si>
  <si>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</si>
  <si>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</si>
  <si>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</si>
  <si>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</si>
  <si>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</si>
  <si>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</si>
  <si>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</si>
  <si>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</si>
  <si>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</si>
  <si>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</si>
  <si>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</si>
  <si>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</si>
  <si>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</si>
  <si>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</si>
  <si>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</si>
  <si>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</si>
  <si>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</si>
  <si>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</si>
  <si>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</si>
  <si>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</si>
  <si>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</si>
  <si>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</si>
  <si>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</si>
  <si>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</si>
  <si>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</si>
  <si>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</si>
  <si>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</si>
  <si>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</si>
  <si>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</si>
  <si>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</si>
  <si>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</si>
  <si>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</si>
  <si>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</si>
  <si>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</si>
  <si>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</si>
  <si>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</si>
  <si>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</si>
  <si>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</si>
  <si>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</si>
  <si>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</si>
  <si>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</si>
  <si>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</si>
  <si>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</si>
  <si>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</si>
  <si>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</si>
  <si>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</si>
  <si>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</si>
  <si>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</si>
  <si>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</si>
  <si>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</si>
  <si>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</si>
  <si>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</si>
  <si>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</si>
  <si>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</si>
  <si>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</si>
  <si>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</si>
  <si>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</si>
  <si>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</si>
  <si>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</si>
  <si>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</si>
  <si>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</si>
  <si>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</si>
  <si>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</si>
  <si>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</si>
  <si>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</si>
  <si>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</si>
  <si>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</si>
  <si>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</si>
  <si>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</si>
  <si>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</si>
  <si>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</si>
  <si>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</si>
  <si>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</si>
  <si>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</si>
  <si>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</si>
  <si>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</si>
  <si>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</si>
  <si>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</si>
  <si>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</si>
  <si>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</si>
  <si>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</si>
  <si>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</si>
  <si>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</si>
  <si>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</si>
  <si>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</si>
  <si>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</si>
  <si>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</si>
  <si>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</si>
  <si>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</si>
  <si>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</si>
  <si>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</si>
  <si>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</si>
  <si>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</si>
  <si>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</si>
  <si>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</si>
  <si>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</si>
  <si>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</si>
  <si>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</si>
  <si>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</si>
  <si>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</si>
  <si>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</si>
  <si>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</si>
  <si>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</si>
  <si>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</si>
  <si>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</si>
  <si>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</si>
  <si>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</si>
  <si>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</si>
  <si>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</si>
  <si>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</si>
  <si>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</si>
  <si>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</si>
  <si>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</si>
  <si>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</si>
  <si>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</si>
  <si>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</si>
  <si>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</si>
  <si>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</si>
  <si>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</si>
  <si>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</si>
  <si>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</si>
  <si>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</si>
  <si>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</si>
  <si>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</si>
  <si>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</si>
  <si>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</si>
  <si>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</si>
  <si>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</si>
  <si>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</si>
  <si>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</si>
  <si>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</si>
  <si>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</si>
  <si>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</si>
  <si>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</si>
  <si>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</si>
  <si>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</si>
  <si>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</si>
  <si>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</si>
  <si>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</si>
  <si>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</si>
  <si>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</si>
  <si>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</si>
  <si>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</si>
  <si>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</si>
  <si>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</si>
  <si>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</si>
  <si>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</si>
  <si>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</si>
  <si>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</si>
  <si>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</si>
  <si>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</si>
  <si>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</si>
  <si>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</si>
  <si>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</si>
  <si>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</si>
  <si>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</si>
  <si>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</si>
  <si>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</si>
  <si>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</si>
  <si>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</si>
  <si>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</si>
  <si>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</si>
  <si>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</si>
  <si>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</si>
  <si>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</si>
  <si>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</si>
  <si>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</si>
  <si>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</si>
  <si>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</si>
  <si>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</si>
  <si>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</si>
  <si>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</si>
  <si>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</si>
  <si>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</si>
  <si>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</si>
  <si>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</si>
  <si>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</si>
  <si>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</si>
  <si>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</si>
  <si>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</si>
  <si>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</si>
  <si>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</si>
  <si>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</si>
  <si>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</si>
  <si>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</si>
  <si>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</si>
  <si>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</si>
  <si>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</si>
  <si>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</si>
  <si>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</si>
  <si>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</si>
  <si>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</si>
  <si>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</si>
  <si>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</si>
  <si>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</si>
  <si>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</si>
  <si>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</si>
  <si>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</si>
  <si>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</si>
  <si>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</si>
  <si>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</si>
  <si>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</si>
  <si>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</si>
  <si>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</si>
  <si>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</si>
  <si>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</si>
  <si>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</si>
  <si>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</si>
  <si>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</si>
  <si>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</si>
  <si>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</si>
  <si>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</si>
  <si>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</si>
  <si>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</si>
  <si>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</si>
  <si>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</si>
  <si>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</si>
  <si>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</si>
  <si>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</si>
  <si>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</si>
  <si>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</si>
  <si>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</si>
  <si>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</si>
  <si>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</si>
  <si>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</si>
  <si>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</si>
  <si>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</si>
  <si>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</si>
  <si>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</si>
  <si>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</si>
  <si>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</si>
  <si>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</si>
  <si>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</si>
  <si>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</si>
  <si>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</si>
  <si>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</si>
  <si>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</si>
  <si>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</si>
  <si>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</si>
  <si>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</si>
  <si>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</si>
  <si>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</si>
  <si>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</si>
  <si>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</si>
  <si>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</si>
  <si>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</si>
  <si>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</si>
  <si>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</si>
  <si>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</si>
  <si>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</si>
  <si>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</si>
  <si>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</si>
  <si>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</si>
  <si>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</si>
  <si>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</si>
  <si>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</si>
  <si>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</si>
  <si>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</si>
  <si>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</si>
  <si>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</si>
  <si>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</si>
  <si>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</si>
  <si>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</si>
  <si>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</si>
  <si>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</si>
  <si>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</si>
  <si>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</si>
  <si>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</si>
  <si>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</si>
  <si>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</si>
  <si>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</si>
  <si>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</si>
  <si>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</si>
  <si>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</si>
  <si>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</si>
  <si>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</si>
  <si>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</si>
  <si>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</si>
  <si>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</si>
  <si>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</si>
  <si>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</si>
  <si>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</si>
  <si>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</si>
  <si>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</si>
  <si>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</si>
  <si>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</si>
  <si>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</si>
  <si>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</si>
  <si>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</si>
  <si>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</si>
  <si>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</si>
  <si>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</si>
  <si>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</si>
  <si>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</si>
  <si>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</si>
  <si>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</si>
  <si>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</si>
  <si>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</si>
  <si>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</si>
  <si>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</si>
  <si>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</si>
  <si>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</si>
  <si>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</si>
  <si>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</si>
  <si>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</si>
  <si>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</si>
  <si>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</si>
  <si>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</si>
  <si>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</si>
  <si>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</si>
  <si>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</si>
  <si>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</si>
  <si>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</si>
  <si>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</si>
  <si>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</si>
  <si>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</si>
  <si>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</si>
  <si>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</si>
  <si>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</si>
  <si>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</si>
  <si>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</si>
  <si>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</si>
  <si>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</si>
  <si>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</si>
  <si>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</si>
  <si>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</si>
  <si>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</si>
  <si>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</si>
  <si>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</si>
  <si>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</si>
  <si>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</si>
  <si>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</si>
  <si>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</si>
  <si>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</si>
  <si>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</si>
  <si>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</si>
  <si>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</si>
  <si>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</si>
  <si>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</si>
  <si>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</si>
  <si>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</si>
  <si>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</si>
  <si>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</si>
  <si>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</si>
  <si>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</si>
  <si>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</si>
  <si>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</si>
  <si>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</si>
  <si>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</si>
  <si>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</si>
  <si>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</si>
  <si>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</si>
  <si>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</si>
  <si>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</si>
  <si>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</si>
  <si>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</si>
  <si>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</si>
  <si>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</si>
  <si>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</si>
  <si>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</si>
  <si>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</si>
  <si>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</si>
  <si>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</si>
  <si>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</si>
  <si>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</si>
  <si>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</si>
  <si>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</si>
  <si>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</si>
  <si>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</si>
  <si>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</si>
  <si>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</si>
  <si>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</si>
  <si>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</si>
  <si>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</si>
  <si>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</si>
  <si>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</si>
  <si>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</si>
  <si>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</si>
  <si>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</si>
  <si>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</si>
  <si>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</si>
  <si>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</si>
  <si>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</si>
  <si>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</si>
  <si>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</si>
  <si>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</si>
  <si>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</si>
  <si>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</si>
  <si>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</si>
  <si>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</si>
  <si>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</si>
  <si>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</si>
  <si>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</si>
  <si>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</si>
  <si>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</si>
  <si>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</si>
  <si>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</si>
  <si>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</si>
  <si>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</si>
  <si>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</si>
  <si>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</si>
  <si>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</si>
  <si>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</si>
  <si>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</si>
  <si>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</si>
  <si>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</si>
  <si>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</si>
  <si>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</si>
  <si>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</si>
  <si>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</si>
  <si>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</si>
  <si>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</si>
  <si>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</si>
  <si>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</si>
  <si>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</si>
  <si>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</si>
  <si>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</si>
  <si>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</si>
  <si>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</si>
  <si>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</si>
  <si>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</si>
  <si>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</si>
  <si>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</si>
  <si>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</si>
  <si>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</si>
  <si>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</si>
  <si>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</si>
  <si>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</si>
  <si>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</si>
  <si>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</si>
  <si>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</si>
  <si>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</si>
  <si>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</si>
  <si>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</si>
  <si>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</si>
  <si>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</si>
  <si>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</si>
  <si>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</si>
  <si>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</si>
  <si>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</si>
  <si>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</si>
  <si>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</si>
  <si>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</si>
  <si>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</si>
  <si>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</si>
  <si>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</si>
  <si>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</si>
  <si>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</si>
  <si>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</si>
  <si>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</si>
  <si>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</si>
  <si>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</si>
  <si>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</si>
  <si>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</si>
  <si>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</si>
  <si>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</si>
  <si>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</si>
  <si>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</si>
  <si>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</si>
  <si>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</si>
  <si>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</si>
  <si>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</si>
  <si>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</si>
  <si>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</si>
  <si>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</si>
  <si>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</si>
  <si>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</si>
  <si>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</si>
  <si>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</si>
  <si>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</si>
  <si>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</si>
  <si>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</si>
  <si>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</si>
  <si>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</si>
  <si>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</si>
  <si>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</si>
  <si>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</si>
  <si>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</si>
  <si>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</si>
  <si>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</si>
  <si>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</si>
  <si>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</si>
  <si>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</si>
  <si>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</si>
  <si>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</si>
  <si>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</si>
  <si>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</si>
  <si>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</si>
  <si>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</si>
  <si>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</si>
  <si>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</si>
  <si>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</si>
  <si>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</si>
  <si>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</si>
  <si>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</si>
  <si>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</si>
  <si>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</si>
  <si>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</si>
  <si>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</si>
  <si>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</si>
  <si>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</si>
  <si>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</si>
  <si>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</si>
  <si>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</si>
  <si>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</si>
  <si>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</si>
  <si>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</si>
  <si>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</si>
  <si>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</si>
  <si>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</si>
  <si>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</si>
  <si>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</si>
  <si>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</si>
  <si>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</si>
  <si>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</si>
  <si>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</si>
  <si>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</si>
  <si>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</si>
  <si>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</si>
  <si>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</si>
  <si>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</si>
  <si>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</si>
  <si>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</si>
  <si>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</si>
  <si>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</si>
  <si>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</si>
  <si>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</si>
  <si>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</si>
  <si>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</si>
  <si>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</si>
  <si>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</si>
  <si>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</si>
  <si>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</si>
  <si>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</si>
  <si>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</si>
  <si>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</si>
  <si>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</si>
  <si>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</si>
  <si>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</si>
  <si>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</si>
  <si>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</si>
  <si>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</si>
  <si>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</si>
  <si>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</si>
  <si>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</si>
  <si>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</si>
  <si>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</si>
  <si>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</si>
  <si>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</si>
  <si>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</si>
  <si>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</si>
  <si>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</si>
  <si>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</si>
  <si>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</si>
  <si>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</si>
  <si>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</si>
  <si>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</si>
  <si>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</si>
  <si>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</si>
  <si>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</si>
  <si>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</si>
  <si>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</si>
  <si>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</si>
  <si>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</si>
  <si>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</si>
  <si>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</si>
  <si>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</si>
  <si>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</si>
  <si>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</si>
  <si>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</si>
  <si>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</si>
  <si>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</si>
  <si>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</si>
  <si>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</si>
  <si>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</si>
  <si>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</si>
  <si>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</si>
  <si>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</si>
  <si>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</si>
  <si>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</si>
  <si>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</si>
  <si>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</si>
  <si>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</si>
  <si>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</si>
  <si>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</si>
  <si>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</si>
  <si>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</si>
  <si>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</si>
  <si>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</si>
  <si>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</si>
  <si>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</si>
  <si>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</si>
  <si>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</si>
  <si>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</si>
  <si>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</si>
  <si>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</si>
  <si>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</si>
  <si>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</si>
  <si>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</si>
  <si>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</si>
  <si>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</si>
  <si>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</si>
  <si>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</si>
  <si>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</si>
  <si>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</si>
  <si>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</si>
  <si>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</si>
  <si>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</si>
  <si>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</si>
  <si>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</si>
  <si>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</si>
  <si>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</si>
  <si>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</si>
  <si>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</si>
  <si>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</si>
  <si>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</si>
  <si>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</si>
  <si>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</si>
  <si>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</si>
  <si>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</si>
  <si>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</si>
  <si>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</si>
  <si>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</si>
  <si>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</si>
  <si>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</si>
  <si>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</si>
  <si>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</si>
  <si>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</si>
  <si>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</si>
  <si>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</si>
  <si>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</si>
  <si>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</si>
  <si>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</si>
  <si>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</si>
  <si>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</si>
  <si>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</si>
  <si>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</si>
  <si>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</si>
  <si>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</si>
  <si>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</si>
  <si>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</si>
  <si>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</si>
  <si>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</si>
  <si>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</si>
  <si>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</si>
  <si>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</si>
  <si>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</si>
  <si>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</si>
  <si>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</si>
  <si>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</si>
  <si>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</si>
  <si>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</si>
  <si>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</si>
  <si>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</si>
  <si>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</si>
  <si>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</si>
  <si>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</si>
  <si>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</si>
  <si>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</si>
  <si>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</si>
  <si>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</si>
  <si>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</si>
  <si>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</si>
  <si>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</si>
  <si>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</si>
  <si>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</si>
  <si>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</si>
  <si>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</si>
  <si>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</si>
  <si>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</si>
  <si>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</si>
  <si>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</si>
  <si>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</si>
  <si>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</si>
  <si>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</si>
  <si>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</si>
  <si>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</si>
  <si>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</si>
  <si>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</si>
  <si>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</si>
  <si>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</si>
  <si>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</si>
  <si>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</si>
  <si>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</si>
  <si>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</si>
  <si>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</si>
  <si>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</si>
  <si>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</si>
  <si>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</si>
  <si>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</si>
  <si>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</si>
  <si>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</si>
  <si>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</si>
  <si>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</si>
  <si>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</si>
  <si>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</si>
  <si>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</si>
  <si>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</si>
  <si>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</si>
  <si>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</si>
  <si>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</si>
  <si>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</si>
  <si>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</si>
  <si>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</si>
  <si>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</si>
  <si>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</si>
  <si>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</si>
  <si>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</si>
  <si>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</si>
  <si>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</si>
  <si>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</si>
  <si>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</si>
  <si>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</si>
  <si>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</si>
  <si>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</si>
  <si>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</si>
  <si>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</si>
  <si>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</si>
  <si>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</si>
  <si>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</si>
  <si>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</si>
  <si>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</si>
  <si>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</si>
  <si>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</si>
  <si>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</si>
  <si>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</si>
  <si>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</si>
  <si>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</si>
  <si>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</si>
  <si>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</si>
  <si>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</si>
  <si>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</si>
  <si>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</si>
  <si>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</si>
  <si>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</si>
  <si>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</si>
  <si>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</si>
  <si>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</si>
  <si>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</si>
  <si>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</si>
  <si>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</si>
  <si>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</si>
  <si>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</si>
  <si>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</si>
  <si>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</si>
  <si>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</si>
  <si>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</si>
  <si>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</si>
  <si>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</si>
  <si>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</si>
  <si>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</si>
  <si>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</si>
  <si>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</si>
  <si>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</si>
  <si>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</si>
  <si>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</si>
  <si>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</si>
  <si>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</si>
  <si>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</si>
  <si>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</si>
  <si>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</si>
  <si>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</si>
  <si>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</si>
  <si>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</si>
  <si>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</si>
  <si>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</si>
  <si>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</si>
  <si>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</si>
  <si>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</si>
  <si>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</si>
  <si>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</si>
  <si>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</si>
  <si>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</si>
  <si>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</si>
  <si>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</si>
  <si>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</si>
  <si>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</si>
  <si>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</si>
  <si>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</si>
  <si>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</si>
  <si>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</si>
  <si>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</si>
  <si>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</si>
  <si>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</si>
  <si>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</si>
  <si>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</si>
  <si>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</si>
  <si>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</si>
  <si>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</si>
  <si>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</si>
  <si>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</si>
  <si>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</si>
  <si>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</si>
  <si>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</si>
  <si>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</si>
  <si>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</si>
  <si>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</si>
  <si>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</si>
  <si>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</si>
  <si>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</si>
  <si>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</si>
  <si>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</si>
  <si>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</si>
  <si>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</si>
  <si>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</si>
  <si>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</si>
  <si>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</si>
  <si>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</si>
  <si>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</si>
  <si>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</si>
  <si>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</si>
  <si>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</si>
  <si>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</si>
  <si>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</si>
  <si>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</si>
  <si>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</si>
  <si>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</si>
  <si>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</si>
  <si>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</si>
  <si>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</si>
  <si>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</si>
  <si>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</si>
  <si>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</si>
  <si>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</si>
  <si>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</si>
  <si>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</si>
  <si>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</si>
  <si>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</si>
  <si>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</si>
  <si>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</si>
  <si>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</si>
  <si>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</si>
  <si>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</si>
  <si>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</si>
  <si>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</si>
  <si>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</si>
  <si>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</si>
  <si>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</si>
  <si>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</si>
  <si>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</si>
  <si>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</si>
  <si>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</si>
  <si>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</si>
  <si>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</si>
  <si>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</si>
  <si>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</si>
  <si>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</si>
  <si>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</si>
  <si>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</si>
  <si>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</si>
  <si>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</si>
  <si>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</si>
  <si>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</si>
  <si>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</si>
  <si>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</si>
  <si>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</si>
  <si>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</si>
  <si>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</si>
  <si>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</si>
  <si>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</si>
  <si>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</si>
  <si>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</si>
  <si>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</si>
  <si>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</si>
  <si>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</si>
  <si>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</si>
  <si>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</si>
  <si>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</si>
  <si>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</si>
  <si>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</si>
  <si>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</si>
  <si>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</si>
  <si>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</si>
  <si>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</si>
  <si>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</si>
  <si>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</si>
  <si>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</si>
  <si>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</si>
  <si>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</si>
  <si>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</si>
  <si>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</si>
  <si>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</si>
  <si>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</si>
  <si>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</si>
  <si>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</si>
  <si>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</si>
  <si>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</si>
  <si>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</si>
  <si>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</si>
  <si>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</si>
  <si>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</si>
  <si>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</si>
  <si>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</si>
  <si>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</si>
  <si>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</si>
  <si>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</si>
  <si>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</si>
  <si>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</si>
  <si>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</si>
  <si>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</si>
  <si>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</si>
  <si>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</si>
  <si>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</si>
  <si>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</si>
  <si>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</si>
  <si>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</si>
  <si>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</si>
  <si>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</si>
  <si>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</si>
  <si>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</si>
  <si>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</si>
  <si>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</si>
  <si>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</si>
  <si>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</si>
  <si>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</si>
  <si>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</si>
  <si>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</si>
  <si>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</si>
  <si>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</si>
  <si>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</si>
  <si>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</si>
  <si>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</si>
  <si>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</si>
  <si>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</si>
  <si>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</si>
  <si>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</si>
  <si>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</si>
  <si>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</si>
  <si>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</si>
  <si>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</si>
  <si>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</si>
  <si>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</si>
  <si>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</si>
  <si>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</si>
  <si>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</si>
  <si>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</si>
  <si>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</si>
  <si>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</si>
  <si>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</si>
  <si>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</si>
  <si>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</si>
  <si>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</si>
  <si>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</si>
  <si>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</si>
  <si>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</si>
  <si>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</si>
  <si>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</si>
  <si>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</si>
  <si>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</si>
  <si>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</si>
  <si>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</si>
  <si>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</si>
  <si>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</si>
  <si>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</si>
  <si>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</si>
  <si>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</si>
  <si>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</si>
  <si>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</si>
  <si>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</si>
  <si>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</si>
  <si>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</si>
  <si>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</si>
  <si>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</si>
  <si>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</si>
  <si>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</si>
  <si>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</si>
  <si>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</si>
  <si>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</si>
  <si>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</si>
  <si>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</si>
  <si>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</si>
  <si>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</si>
  <si>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</si>
  <si>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</si>
  <si>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</si>
  <si>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</si>
  <si>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</si>
  <si>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</si>
  <si>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</si>
  <si>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</si>
  <si>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</si>
  <si>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</si>
  <si>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</si>
  <si>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</si>
  <si>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</si>
  <si>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</si>
  <si>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</si>
  <si>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</si>
  <si>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</si>
  <si>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</si>
  <si>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</si>
  <si>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</si>
  <si>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</si>
  <si>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</si>
  <si>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</si>
  <si>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</si>
  <si>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</si>
  <si>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</si>
  <si>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</si>
  <si>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</si>
  <si>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</si>
  <si>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</si>
  <si>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</si>
  <si>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</si>
  <si>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</si>
  <si>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</si>
  <si>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</si>
  <si>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</si>
  <si>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</si>
  <si>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</si>
  <si>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</si>
  <si>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</si>
  <si>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</si>
  <si>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</si>
  <si>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</si>
  <si>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</si>
  <si>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</si>
  <si>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</si>
  <si>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</si>
  <si>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</si>
  <si>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</si>
  <si>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</si>
  <si>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</si>
  <si>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</si>
  <si>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</si>
  <si>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</si>
  <si>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</si>
  <si>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</si>
  <si>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</si>
  <si>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</si>
  <si>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</si>
  <si>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</si>
  <si>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</si>
  <si>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</si>
  <si>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</si>
  <si>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</si>
  <si>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</si>
  <si>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</si>
  <si>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</si>
  <si>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</si>
  <si>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</si>
  <si>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</si>
  <si>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</si>
  <si>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</si>
  <si>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</si>
  <si>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</si>
  <si>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</si>
  <si>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</si>
  <si>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</si>
  <si>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</si>
  <si>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</si>
  <si>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</si>
  <si>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</si>
  <si>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</si>
  <si>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</si>
  <si>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</si>
  <si>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</si>
  <si>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</si>
  <si>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</si>
  <si>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</si>
  <si>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</si>
  <si>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</si>
  <si>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</si>
  <si>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</si>
  <si>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</si>
  <si>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</si>
  <si>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</si>
  <si>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</si>
  <si>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</si>
  <si>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</si>
  <si>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</si>
  <si>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</si>
  <si>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</si>
  <si>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</si>
  <si>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</si>
  <si>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</si>
  <si>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</si>
  <si>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</si>
  <si>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</si>
  <si>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</si>
  <si>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</si>
  <si>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</si>
  <si>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</si>
  <si>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</si>
  <si>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</si>
  <si>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</si>
  <si>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</si>
  <si>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</si>
  <si>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</si>
  <si>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</si>
  <si>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</si>
  <si>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</si>
  <si>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</si>
  <si>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</si>
  <si>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</si>
  <si>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</si>
  <si>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</si>
  <si>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</si>
  <si>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</si>
  <si>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</si>
  <si>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</si>
  <si>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</si>
  <si>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</si>
  <si>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</si>
  <si>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</si>
  <si>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</si>
  <si>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</si>
  <si>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</si>
  <si>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</si>
  <si>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</si>
  <si>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</si>
  <si>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</si>
  <si>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</si>
  <si>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</si>
  <si>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</si>
  <si>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</si>
  <si>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</si>
  <si>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</si>
  <si>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</si>
  <si>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</si>
  <si>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</si>
  <si>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</si>
  <si>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</si>
  <si>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</si>
  <si>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</si>
  <si>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</si>
  <si>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</si>
  <si>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</si>
  <si>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</si>
  <si>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</si>
  <si>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</si>
  <si>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</si>
  <si>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</si>
  <si>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</si>
  <si>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</si>
  <si>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</si>
  <si>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</si>
  <si>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</si>
  <si>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</si>
  <si>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</si>
  <si>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</si>
  <si>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</si>
  <si>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</si>
  <si>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</si>
  <si>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</si>
  <si>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</si>
  <si>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</si>
  <si>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</si>
  <si>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</si>
  <si>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</si>
  <si>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</si>
  <si>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</si>
  <si>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</si>
  <si>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</si>
  <si>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</si>
  <si>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</si>
  <si>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</si>
  <si>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</si>
  <si>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</si>
  <si>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</si>
  <si>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</si>
  <si>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</si>
  <si>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</si>
  <si>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</si>
  <si>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</si>
  <si>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</si>
  <si>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</si>
  <si>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</si>
  <si>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</si>
  <si>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</si>
  <si>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</si>
  <si>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</si>
  <si>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</si>
  <si>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</si>
  <si>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</si>
  <si>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</si>
  <si>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</si>
  <si>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</si>
  <si>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</si>
  <si>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</si>
  <si>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</si>
  <si>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</si>
  <si>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</si>
  <si>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</si>
  <si>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</si>
  <si>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</si>
  <si>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</si>
  <si>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</si>
  <si>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</si>
  <si>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</si>
  <si>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</si>
  <si>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</si>
  <si>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</si>
  <si>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</si>
  <si>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</si>
  <si>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</si>
  <si>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</si>
  <si>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</si>
  <si>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</si>
  <si>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</si>
  <si>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</si>
  <si>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</si>
  <si>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</si>
  <si>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</si>
  <si>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</si>
  <si>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</si>
  <si>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</si>
  <si>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</si>
  <si>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</si>
  <si>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</si>
  <si>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</si>
  <si>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</si>
  <si>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</si>
  <si>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</si>
  <si>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</si>
  <si>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</si>
  <si>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</si>
  <si>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</si>
  <si>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</si>
  <si>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</si>
  <si>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</si>
  <si>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</si>
  <si>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</si>
  <si>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</si>
  <si>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</si>
  <si>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</si>
  <si>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</si>
  <si>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</si>
  <si>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</si>
  <si>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</si>
  <si>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</si>
  <si>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</si>
  <si>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</si>
  <si>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</si>
  <si>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</si>
  <si>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</si>
  <si>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</si>
  <si>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</si>
  <si>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</si>
  <si>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</si>
  <si>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</si>
  <si>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</si>
  <si>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</si>
  <si>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</si>
  <si>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</si>
  <si>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</si>
  <si>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</si>
  <si>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</si>
  <si>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</si>
  <si>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</si>
  <si>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</si>
  <si>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</si>
  <si>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</si>
  <si>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</si>
  <si>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</si>
  <si>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</si>
  <si>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</si>
  <si>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</si>
  <si>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</si>
  <si>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</si>
  <si>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</si>
  <si>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</si>
  <si>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</si>
  <si>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</si>
  <si>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</si>
  <si>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</si>
  <si>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</si>
  <si>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</si>
  <si>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</si>
  <si>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</si>
  <si>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</si>
  <si>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</si>
  <si>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</si>
  <si>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</si>
  <si>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</si>
  <si>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</si>
  <si>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</si>
  <si>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</si>
  <si>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</si>
  <si>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</si>
  <si>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</si>
  <si>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</si>
  <si>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</si>
  <si>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</si>
  <si>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</si>
  <si>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</si>
  <si>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</si>
  <si>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</si>
  <si>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</si>
  <si>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</si>
  <si>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</si>
  <si>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</si>
  <si>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</si>
  <si>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</si>
  <si>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</si>
  <si>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</si>
  <si>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</si>
  <si>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</si>
  <si>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</si>
  <si>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</si>
  <si>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</si>
  <si>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</si>
  <si>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</si>
  <si>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</si>
  <si>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</si>
  <si>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</si>
  <si>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</si>
  <si>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</si>
  <si>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</si>
  <si>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</si>
  <si>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</si>
  <si>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</si>
  <si>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</si>
  <si>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</si>
  <si>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</si>
  <si>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</si>
  <si>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</si>
  <si>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</si>
  <si>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</si>
  <si>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</si>
  <si>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</si>
  <si>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</si>
  <si>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</si>
  <si>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</si>
  <si>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</si>
  <si>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</si>
  <si>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</si>
  <si>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</si>
  <si>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</si>
  <si>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</si>
  <si>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</si>
  <si>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</si>
  <si>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</si>
  <si>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</si>
  <si>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</si>
  <si>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</si>
  <si>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</si>
  <si>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</si>
  <si>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</si>
  <si>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</si>
  <si>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</si>
  <si>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</si>
  <si>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</si>
  <si>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</si>
  <si>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</si>
  <si>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</si>
  <si>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</si>
  <si>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</si>
  <si>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</si>
  <si>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</si>
  <si>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</si>
  <si>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</si>
  <si>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</si>
  <si>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</si>
  <si>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</si>
  <si>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</si>
  <si>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</si>
  <si>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</si>
  <si>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</si>
  <si>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</si>
  <si>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</si>
  <si>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</si>
  <si>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</si>
  <si>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</si>
  <si>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</si>
  <si>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</si>
  <si>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</si>
  <si>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</si>
  <si>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</si>
  <si>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</si>
  <si>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</si>
  <si>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</si>
  <si>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</si>
  <si>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</si>
  <si>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</si>
  <si>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</si>
  <si>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</si>
  <si>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</si>
  <si>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</si>
  <si>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</si>
  <si>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</si>
  <si>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</si>
  <si>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</si>
  <si>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</si>
  <si>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</si>
  <si>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</si>
  <si>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</si>
  <si>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</si>
  <si>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</si>
  <si>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</si>
  <si>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</si>
  <si>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</si>
  <si>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</si>
  <si>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</si>
  <si>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</si>
  <si>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</si>
  <si>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</si>
  <si>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</si>
  <si>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</si>
  <si>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</si>
  <si>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</si>
  <si>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</si>
  <si>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</si>
  <si>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</si>
  <si>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</si>
  <si>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</si>
  <si>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</si>
  <si>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</si>
  <si>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</si>
  <si>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</si>
  <si>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</si>
  <si>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</si>
  <si>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</si>
  <si>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</si>
  <si>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</si>
  <si>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</si>
  <si>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</si>
  <si>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</si>
  <si>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</si>
  <si>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</si>
  <si>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</si>
  <si>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</si>
  <si>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</si>
  <si>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</si>
  <si>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</si>
  <si>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</si>
  <si>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</si>
  <si>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</si>
  <si>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</si>
  <si>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</si>
  <si>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</si>
  <si>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</si>
  <si>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</si>
  <si>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</si>
  <si>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</si>
  <si>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</si>
  <si>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</si>
  <si>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</si>
  <si>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</si>
  <si>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</si>
  <si>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</si>
  <si>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</si>
  <si>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</si>
  <si>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</si>
  <si>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</si>
  <si>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</si>
  <si>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</si>
  <si>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</si>
  <si>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</si>
  <si>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</si>
  <si>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</si>
  <si>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</si>
  <si>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</si>
  <si>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</si>
  <si>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</si>
  <si>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</si>
  <si>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</si>
  <si>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</si>
  <si>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</si>
  <si>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</si>
  <si>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</si>
  <si>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</si>
  <si>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</si>
  <si>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</si>
  <si>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</si>
  <si>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</si>
  <si>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</si>
  <si>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</si>
  <si>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</si>
  <si>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</si>
  <si>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</si>
  <si>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</si>
  <si>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</si>
  <si>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</si>
  <si>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</si>
  <si>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</si>
  <si>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</si>
  <si>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</si>
  <si>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</si>
  <si>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</si>
  <si>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</si>
  <si>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</si>
  <si>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</si>
  <si>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</si>
  <si>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</si>
  <si>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</si>
  <si>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</si>
  <si>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</si>
  <si>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</si>
  <si>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</si>
  <si>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</si>
  <si>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</si>
  <si>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</si>
  <si>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</si>
  <si>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</si>
  <si>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</si>
  <si>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</si>
  <si>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</si>
  <si>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</si>
  <si>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</si>
  <si>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</si>
  <si>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</si>
  <si>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</si>
  <si>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</si>
  <si>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</si>
  <si>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</si>
  <si>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</si>
  <si>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</si>
  <si>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</si>
  <si>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</si>
  <si>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</si>
  <si>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</si>
  <si>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</si>
  <si>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</si>
  <si>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</si>
  <si>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</si>
  <si>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</si>
  <si>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</si>
  <si>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</si>
  <si>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</si>
  <si>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</si>
  <si>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</si>
  <si>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</si>
  <si>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</si>
  <si>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</si>
  <si>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</si>
  <si>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</si>
  <si>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</si>
  <si>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</si>
  <si>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</si>
  <si>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</si>
  <si>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</si>
  <si>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</si>
  <si>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</si>
  <si>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</si>
  <si>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</si>
  <si>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</si>
  <si>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</si>
  <si>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</si>
  <si>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</si>
  <si>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</si>
  <si>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</si>
  <si>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</si>
  <si>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</si>
  <si>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</si>
  <si>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</si>
  <si>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</si>
  <si>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</si>
  <si>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</si>
  <si>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</si>
  <si>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</si>
  <si>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</si>
  <si>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</si>
  <si>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</si>
  <si>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</si>
  <si>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</si>
  <si>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</si>
  <si>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</si>
  <si>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</si>
  <si>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</si>
  <si>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</si>
  <si>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</si>
  <si>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</si>
  <si>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</si>
  <si>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</si>
  <si>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</si>
  <si>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</si>
  <si>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</si>
  <si>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</si>
  <si>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</si>
  <si>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</si>
  <si>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</si>
  <si>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</si>
  <si>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</si>
  <si>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</si>
  <si>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</si>
  <si>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</si>
  <si>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</si>
  <si>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</si>
  <si>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</si>
  <si>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</si>
  <si>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</si>
  <si>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</si>
  <si>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</si>
  <si>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</si>
  <si>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</si>
  <si>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</si>
  <si>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</si>
  <si>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</si>
  <si>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</si>
  <si>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</si>
  <si>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</si>
  <si>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</si>
  <si>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</si>
  <si>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</si>
  <si>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</si>
  <si>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</si>
  <si>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</si>
  <si>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</si>
  <si>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</si>
  <si>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</si>
  <si>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</si>
  <si>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</si>
  <si>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</si>
  <si>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</si>
  <si>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</si>
  <si>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</si>
  <si>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</si>
  <si>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</si>
  <si>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</si>
  <si>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</si>
  <si>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</si>
  <si>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</si>
  <si>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</si>
  <si>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</si>
  <si>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</si>
  <si>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</si>
  <si>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</si>
  <si>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</si>
  <si>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</si>
  <si>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</si>
  <si>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</si>
  <si>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</si>
  <si>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</si>
  <si>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</si>
  <si>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</si>
  <si>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</si>
  <si>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</si>
  <si>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</si>
  <si>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</si>
  <si>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</si>
  <si>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</si>
  <si>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</si>
  <si>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</si>
  <si>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</si>
  <si>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</si>
  <si>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</si>
  <si>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</si>
  <si>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</si>
  <si>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</si>
  <si>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</si>
  <si>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</si>
  <si>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</si>
  <si>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</si>
  <si>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</si>
  <si>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</si>
  <si>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</si>
  <si>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</si>
  <si>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</si>
  <si>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</si>
  <si>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</si>
  <si>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</si>
  <si>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</si>
  <si>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</si>
  <si>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</si>
  <si>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</si>
  <si>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</si>
  <si>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</si>
  <si>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</si>
  <si>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</si>
  <si>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</si>
  <si>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</si>
  <si>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</si>
  <si>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</si>
  <si>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</si>
  <si>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</si>
  <si>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</si>
  <si>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</si>
  <si>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</si>
  <si>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</si>
  <si>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</si>
  <si>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</si>
  <si>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</si>
  <si>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</si>
  <si>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</si>
  <si>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</si>
  <si>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</si>
  <si>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</si>
  <si>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</si>
  <si>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</si>
  <si>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</si>
  <si>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</si>
  <si>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</si>
  <si>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</si>
  <si>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</si>
  <si>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</si>
  <si>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</si>
  <si>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</si>
  <si>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</si>
  <si>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</si>
  <si>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</si>
  <si>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</si>
  <si>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</si>
  <si>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</si>
  <si>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</si>
  <si>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</si>
  <si>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</si>
  <si>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</si>
  <si>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</si>
  <si>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</si>
  <si>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</si>
  <si>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</si>
  <si>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</si>
  <si>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</si>
  <si>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</si>
  <si>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</si>
  <si>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</si>
  <si>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</si>
  <si>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</si>
  <si>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</si>
  <si>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</si>
  <si>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</si>
  <si>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</si>
  <si>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</si>
  <si>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</si>
  <si>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</si>
  <si>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</si>
  <si>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</si>
  <si>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</si>
  <si>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</si>
  <si>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</si>
  <si>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</si>
  <si>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</si>
  <si>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</si>
  <si>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</si>
  <si>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</si>
  <si>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</si>
  <si>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</si>
  <si>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</si>
  <si>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</si>
  <si>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</si>
  <si>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</si>
  <si>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</si>
  <si>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</si>
  <si>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</si>
  <si>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</si>
  <si>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</si>
  <si>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</si>
  <si>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</si>
  <si>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</si>
  <si>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</si>
  <si>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</si>
  <si>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</si>
  <si>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</si>
  <si>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</si>
  <si>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</si>
  <si>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</si>
  <si>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</si>
  <si>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</si>
  <si>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</si>
  <si>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</si>
  <si>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</si>
  <si>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</si>
  <si>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</si>
  <si>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</si>
  <si>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</si>
  <si>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</si>
  <si>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</si>
  <si>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</si>
  <si>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</si>
  <si>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</si>
  <si>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</si>
  <si>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</si>
  <si>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</si>
  <si>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</si>
  <si>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</si>
  <si>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</si>
  <si>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</si>
  <si>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</si>
  <si>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</si>
  <si>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</si>
  <si>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</si>
  <si>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</si>
  <si>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</si>
  <si>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</si>
  <si>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</si>
  <si>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</si>
  <si>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</si>
  <si>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</si>
  <si>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</si>
  <si>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</si>
  <si>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</si>
  <si>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</si>
  <si>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</si>
  <si>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</si>
  <si>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</si>
  <si>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</si>
  <si>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</si>
  <si>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</si>
  <si>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</si>
  <si>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</si>
  <si>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</si>
  <si>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</si>
  <si>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</si>
  <si>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</si>
  <si>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</si>
  <si>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</si>
  <si>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</si>
  <si>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</si>
  <si>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</si>
  <si>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</si>
  <si>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</si>
  <si>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</si>
  <si>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</si>
  <si>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</si>
  <si>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</si>
  <si>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</si>
  <si>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</si>
  <si>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</si>
  <si>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</si>
  <si>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</si>
  <si>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</si>
  <si>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</si>
  <si>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</si>
  <si>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</si>
  <si>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</si>
  <si>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</si>
  <si>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</si>
  <si>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</si>
  <si>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</si>
  <si>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</si>
  <si>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</si>
  <si>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</si>
  <si>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</si>
  <si>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</si>
  <si>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</si>
  <si>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</si>
  <si>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</si>
  <si>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</si>
  <si>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</si>
  <si>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</si>
  <si>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</si>
  <si>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</si>
  <si>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</si>
  <si>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</si>
  <si>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</si>
  <si>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</si>
  <si>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</si>
  <si>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</si>
  <si>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</si>
  <si>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</si>
  <si>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</si>
  <si>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</si>
  <si>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</si>
  <si>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</si>
  <si>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</si>
  <si>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</si>
  <si>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</si>
  <si>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</si>
  <si>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</si>
  <si>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</si>
  <si>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</si>
  <si>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</si>
  <si>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</si>
  <si>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</si>
  <si>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</si>
  <si>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</si>
  <si>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</si>
  <si>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</si>
  <si>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</si>
  <si>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</si>
  <si>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</si>
  <si>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</si>
  <si>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</si>
  <si>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</si>
  <si>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</si>
  <si>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</si>
  <si>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</si>
  <si>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</si>
  <si>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</si>
  <si>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</si>
  <si>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</si>
  <si>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</si>
  <si>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</si>
  <si>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</si>
  <si>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</si>
  <si>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</si>
  <si>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</si>
  <si>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</si>
  <si>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</si>
  <si>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</si>
  <si>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</si>
  <si>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</si>
  <si>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</si>
  <si>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</si>
  <si>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</si>
  <si>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</si>
  <si>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</si>
  <si>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</si>
  <si>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</si>
  <si>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</si>
  <si>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</si>
  <si>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</si>
  <si>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</si>
  <si>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</si>
  <si>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</si>
  <si>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</si>
  <si>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</si>
  <si>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</si>
  <si>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</si>
  <si>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</si>
  <si>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</si>
  <si>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</si>
  <si>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</si>
  <si>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</si>
  <si>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</si>
  <si>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</si>
  <si>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</si>
  <si>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</si>
  <si>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</si>
  <si>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</si>
  <si>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</si>
  <si>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</si>
  <si>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</si>
  <si>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</si>
  <si>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</si>
  <si>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</si>
  <si>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</si>
  <si>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</si>
  <si>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</si>
  <si>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</si>
  <si>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</si>
  <si>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</si>
  <si>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</si>
  <si>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</si>
  <si>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</si>
  <si>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</si>
  <si>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</si>
  <si>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</si>
  <si>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</si>
  <si>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</si>
  <si>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</si>
  <si>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</si>
  <si>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</si>
  <si>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</si>
  <si>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</si>
  <si>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</si>
  <si>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</si>
  <si>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</si>
  <si>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</si>
  <si>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</si>
  <si>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</si>
  <si>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</si>
  <si>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</si>
  <si>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</si>
  <si>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</si>
  <si>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</si>
  <si>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</si>
  <si>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</si>
  <si>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</si>
  <si>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</si>
  <si>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</si>
  <si>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</si>
  <si>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</si>
  <si>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</si>
  <si>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</si>
  <si>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</si>
  <si>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</si>
  <si>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</si>
  <si>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</si>
  <si>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</si>
  <si>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</si>
  <si>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</si>
  <si>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</si>
  <si>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</si>
  <si>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</si>
  <si>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</si>
  <si>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</si>
  <si>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</si>
  <si>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</si>
  <si>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</si>
  <si>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</si>
  <si>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</si>
  <si>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</si>
  <si>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</si>
  <si>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</si>
  <si>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</si>
  <si>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</si>
  <si>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</si>
  <si>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</si>
  <si>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</si>
  <si>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</si>
  <si>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</si>
  <si>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</si>
  <si>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</si>
  <si>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</si>
  <si>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</si>
  <si>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</si>
  <si>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</si>
  <si>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</si>
  <si>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</si>
  <si>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</si>
  <si>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</si>
  <si>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</si>
  <si>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</si>
  <si>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</si>
  <si>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</si>
  <si>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</si>
  <si>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</si>
  <si>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</si>
  <si>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</si>
  <si>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</si>
  <si>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</si>
  <si>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</si>
  <si>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</si>
  <si>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</si>
  <si>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</si>
  <si>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</si>
  <si>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</si>
  <si>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</si>
  <si>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</si>
  <si>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</si>
  <si>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</si>
  <si>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</si>
  <si>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</si>
  <si>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</si>
  <si>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</si>
  <si>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</si>
  <si>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</si>
  <si>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</si>
  <si>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</si>
  <si>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</si>
  <si>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</si>
  <si>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</si>
  <si>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</si>
  <si>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</si>
  <si>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</si>
  <si>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</si>
  <si>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</si>
  <si>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</si>
  <si>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</si>
  <si>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</si>
  <si>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</si>
  <si>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</si>
  <si>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</si>
  <si>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</si>
  <si>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</si>
  <si>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</si>
  <si>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</si>
  <si>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</si>
  <si>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</si>
  <si>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</si>
  <si>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</si>
  <si>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</si>
  <si>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</si>
  <si>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</si>
  <si>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</si>
  <si>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</si>
  <si>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</si>
  <si>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</si>
  <si>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</si>
  <si>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</si>
  <si>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</si>
  <si>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</si>
  <si>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</si>
  <si>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</si>
  <si>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</si>
  <si>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</si>
  <si>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</si>
  <si>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</si>
  <si>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</si>
  <si>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</si>
  <si>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</si>
  <si>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</si>
  <si>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</si>
  <si>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</si>
  <si>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</si>
  <si>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</si>
  <si>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</si>
  <si>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</si>
  <si>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</si>
  <si>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</si>
  <si>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</si>
  <si>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</si>
  <si>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</si>
  <si>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</si>
  <si>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</si>
  <si>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</si>
  <si>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</si>
  <si>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</si>
  <si>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</si>
  <si>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</si>
  <si>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</si>
  <si>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</si>
  <si>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</si>
  <si>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</si>
  <si>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</si>
  <si>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</si>
  <si>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</si>
  <si>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</si>
  <si>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</si>
  <si>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</si>
  <si>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</si>
  <si>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</si>
  <si>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</si>
  <si>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</si>
  <si>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</si>
  <si>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</si>
  <si>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</si>
  <si>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</si>
  <si>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</si>
  <si>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</si>
  <si>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</si>
  <si>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</si>
  <si>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</si>
  <si>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</si>
  <si>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</si>
  <si>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</si>
  <si>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</si>
  <si>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</si>
  <si>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</si>
  <si>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</si>
  <si>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</si>
  <si>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</si>
  <si>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</si>
  <si>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</si>
  <si>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</si>
  <si>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</si>
  <si>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</si>
  <si>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</si>
  <si>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</si>
  <si>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</si>
  <si>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</si>
  <si>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</si>
  <si>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</si>
  <si>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</si>
  <si>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</si>
  <si>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</si>
  <si>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</si>
  <si>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</si>
  <si>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</si>
  <si>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</si>
  <si>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</si>
  <si>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</si>
  <si>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</si>
  <si>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</si>
  <si>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</si>
  <si>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</si>
  <si>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</si>
  <si>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</si>
  <si>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</si>
  <si>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</si>
  <si>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</si>
  <si>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</si>
  <si>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</si>
  <si>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</si>
  <si>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</si>
  <si>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</si>
  <si>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</si>
  <si>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</si>
  <si>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</si>
  <si>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</si>
  <si>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</si>
  <si>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</si>
  <si>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</si>
  <si>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</si>
  <si>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</si>
  <si>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</si>
  <si>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</si>
  <si>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</si>
  <si>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</si>
  <si>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</si>
  <si>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</si>
  <si>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</si>
  <si>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</si>
  <si>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</si>
  <si>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</si>
  <si>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</si>
  <si>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</si>
  <si>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</si>
  <si>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</si>
  <si>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</si>
  <si>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</si>
  <si>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</si>
  <si>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</si>
  <si>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</si>
  <si>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</si>
  <si>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</si>
  <si>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</si>
  <si>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</si>
  <si>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</si>
  <si>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</si>
  <si>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</si>
  <si>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</si>
  <si>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</si>
  <si>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</si>
  <si>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</si>
  <si>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</si>
  <si>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</si>
  <si>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</si>
  <si>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</si>
  <si>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</si>
  <si>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</si>
  <si>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</si>
  <si>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</si>
  <si>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</si>
  <si>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</si>
  <si>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</si>
  <si>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</si>
  <si>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</si>
  <si>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</si>
  <si>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</si>
  <si>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</si>
  <si>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</si>
  <si>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</si>
  <si>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</si>
  <si>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</si>
  <si>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</si>
  <si>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</si>
  <si>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</si>
  <si>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</si>
  <si>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</si>
  <si>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</si>
  <si>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</si>
  <si>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</si>
  <si>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</si>
  <si>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</si>
  <si>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</si>
  <si>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</si>
  <si>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</si>
  <si>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</si>
  <si>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</si>
  <si>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</si>
  <si>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</si>
  <si>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</si>
  <si>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</si>
  <si>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</si>
  <si>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</si>
  <si>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</si>
  <si>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</si>
  <si>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</si>
  <si>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</si>
  <si>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</si>
  <si>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</si>
  <si>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</si>
  <si>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</si>
  <si>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</si>
  <si>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</si>
  <si>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</si>
  <si>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</si>
  <si>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</si>
  <si>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</si>
  <si>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</si>
  <si>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</si>
  <si>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</si>
  <si>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</si>
  <si>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</si>
  <si>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</si>
  <si>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</si>
  <si>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</si>
  <si>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</si>
  <si>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</si>
  <si>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</si>
  <si>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</si>
  <si>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</si>
  <si>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</si>
  <si>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</si>
  <si>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</si>
  <si>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</si>
  <si>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</si>
  <si>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</si>
  <si>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</si>
  <si>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</si>
  <si>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</si>
  <si>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</si>
  <si>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</si>
  <si>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</si>
  <si>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</si>
  <si>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</si>
  <si>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</si>
  <si>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</si>
  <si>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</si>
  <si>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</si>
  <si>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</si>
  <si>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</si>
  <si>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</si>
  <si>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</si>
  <si>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</si>
  <si>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</si>
  <si>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</si>
  <si>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</si>
  <si>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</si>
  <si>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</si>
  <si>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</si>
  <si>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</si>
  <si>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</si>
  <si>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</si>
  <si>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</si>
  <si>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</si>
  <si>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</si>
  <si>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</si>
  <si>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</si>
  <si>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</si>
  <si>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</si>
  <si>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</si>
  <si>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</si>
  <si>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</si>
  <si>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</si>
  <si>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</si>
  <si>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</si>
  <si>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</si>
  <si>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</si>
  <si>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</si>
  <si>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</si>
  <si>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</si>
  <si>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</si>
  <si>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</si>
  <si>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</si>
  <si>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</si>
  <si>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</si>
  <si>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</si>
  <si>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</si>
  <si>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</si>
  <si>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</si>
  <si>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</si>
  <si>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</si>
  <si>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</si>
  <si>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</si>
  <si>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</si>
  <si>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</si>
  <si>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</si>
  <si>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</si>
  <si>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</si>
  <si>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</si>
  <si>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</si>
  <si>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</si>
  <si>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</si>
  <si>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</si>
  <si>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</si>
  <si>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</si>
  <si>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</si>
  <si>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</si>
  <si>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</si>
  <si>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</si>
  <si>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</si>
  <si>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</si>
  <si>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</si>
  <si>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</si>
  <si>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</si>
  <si>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</si>
  <si>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</si>
  <si>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</si>
  <si>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</si>
  <si>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</si>
  <si>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</si>
  <si>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</si>
  <si>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</si>
  <si>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</si>
  <si>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</si>
  <si>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</si>
  <si>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</si>
  <si>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</si>
  <si>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</si>
  <si>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</si>
  <si>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</si>
  <si>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</si>
  <si>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</si>
  <si>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</si>
  <si>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</si>
  <si>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</si>
  <si>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</si>
  <si>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</si>
  <si>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</si>
  <si>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</si>
  <si>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</si>
  <si>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</si>
  <si>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</si>
  <si>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</si>
  <si>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</si>
  <si>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</si>
  <si>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</si>
  <si>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</si>
  <si>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</si>
  <si>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</si>
  <si>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</si>
  <si>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</si>
  <si>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</si>
  <si>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</si>
  <si>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</si>
  <si>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</si>
  <si>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</si>
  <si>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</si>
  <si>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</si>
  <si>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</si>
  <si>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</si>
  <si>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</si>
  <si>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</si>
  <si>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</si>
  <si>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</si>
  <si>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</si>
  <si>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</si>
  <si>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</si>
  <si>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</si>
  <si>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</si>
  <si>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</si>
  <si>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</si>
  <si>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</si>
  <si>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</si>
  <si>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</si>
  <si>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</si>
  <si>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</si>
  <si>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</si>
  <si>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</si>
  <si>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</si>
  <si>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</si>
  <si>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</si>
  <si>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</si>
  <si>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</si>
  <si>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</si>
  <si>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</si>
  <si>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</si>
  <si>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</si>
  <si>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</si>
  <si>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</si>
  <si>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</si>
  <si>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</si>
  <si>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</si>
  <si>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</si>
  <si>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</si>
  <si>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</si>
  <si>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</si>
  <si>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</si>
  <si>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</si>
  <si>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</si>
  <si>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</si>
  <si>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</si>
  <si>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</si>
  <si>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</si>
  <si>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</si>
  <si>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</si>
  <si>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</si>
  <si>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</si>
  <si>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</si>
  <si>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</si>
  <si>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</si>
  <si>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</si>
  <si>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</si>
  <si>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</si>
  <si>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</si>
  <si>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</si>
  <si>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</si>
  <si>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</si>
  <si>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</si>
  <si>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</si>
  <si>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</si>
  <si>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</si>
  <si>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</si>
  <si>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</si>
  <si>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</si>
  <si>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</si>
  <si>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</si>
  <si>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</si>
  <si>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</si>
  <si>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</si>
  <si>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</si>
  <si>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</si>
  <si>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</si>
  <si>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</si>
  <si>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</si>
  <si>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</si>
  <si>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</si>
  <si>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</si>
  <si>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</si>
  <si>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</si>
  <si>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</si>
  <si>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</si>
  <si>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</si>
  <si>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</si>
  <si>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</si>
  <si>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</si>
  <si>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</si>
  <si>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</si>
  <si>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</si>
  <si>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</si>
  <si>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</si>
  <si>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</si>
  <si>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</si>
  <si>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</si>
  <si>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</si>
  <si>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</si>
  <si>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</si>
  <si>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</si>
  <si>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</si>
  <si>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</si>
  <si>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</si>
  <si>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</si>
  <si>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</si>
  <si>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</si>
  <si>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</si>
  <si>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</si>
  <si>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</si>
  <si>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</si>
  <si>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</si>
  <si>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</si>
  <si>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</si>
  <si>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</si>
  <si>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</si>
  <si>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</si>
  <si>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</si>
  <si>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</si>
  <si>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</si>
  <si>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</si>
  <si>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</si>
  <si>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</si>
  <si>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</si>
  <si>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</si>
  <si>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</si>
  <si>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</si>
  <si>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</si>
  <si>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</si>
  <si>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</si>
  <si>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</si>
  <si>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</si>
  <si>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</si>
  <si>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</si>
  <si>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</si>
  <si>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</si>
  <si>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</si>
  <si>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</si>
  <si>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</si>
  <si>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</si>
  <si>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</si>
  <si>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</si>
  <si>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</si>
  <si>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</si>
  <si>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</si>
  <si>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</si>
  <si>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</si>
  <si>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</si>
  <si>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</si>
  <si>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</si>
  <si>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</si>
  <si>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</si>
  <si>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</si>
  <si>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</si>
  <si>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</si>
  <si>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</si>
  <si>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</si>
  <si>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</si>
  <si>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</si>
  <si>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</si>
  <si>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</si>
  <si>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</si>
  <si>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</si>
  <si>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</si>
  <si>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</si>
  <si>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</si>
  <si>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</si>
  <si>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</si>
  <si>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</si>
  <si>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</si>
  <si>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</si>
  <si>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</si>
  <si>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</si>
  <si>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</si>
  <si>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</si>
  <si>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</si>
  <si>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</si>
  <si>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</si>
  <si>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</si>
  <si>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</si>
  <si>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</si>
  <si>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</si>
  <si>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</si>
  <si>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</si>
  <si>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</si>
  <si>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</si>
  <si>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</si>
  <si>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</si>
  <si>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</si>
  <si>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</si>
  <si>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</si>
  <si>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</si>
  <si>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</si>
  <si>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</si>
  <si>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</si>
  <si>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</si>
  <si>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</si>
  <si>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</si>
  <si>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</si>
  <si>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</si>
  <si>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</si>
  <si>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</si>
  <si>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</si>
  <si>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</si>
  <si>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</si>
  <si>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</si>
  <si>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</si>
  <si>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</si>
  <si>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</si>
  <si>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</si>
  <si>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</si>
  <si>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</si>
  <si>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</si>
  <si>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</si>
  <si>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</si>
  <si>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</si>
  <si>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</si>
  <si>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</si>
  <si>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</si>
  <si>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</si>
  <si>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</si>
  <si>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</si>
  <si>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</si>
  <si>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</si>
  <si>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</si>
  <si>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</si>
  <si>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</si>
  <si>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</si>
  <si>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</si>
  <si>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</si>
  <si>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</si>
  <si>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</si>
  <si>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</si>
  <si>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</si>
  <si>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</si>
  <si>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</si>
  <si>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</si>
  <si>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</si>
  <si>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</si>
  <si>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</si>
  <si>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</si>
  <si>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</si>
  <si>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</si>
  <si>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</si>
  <si>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</si>
  <si>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</si>
  <si>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</si>
  <si>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</si>
  <si>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</si>
  <si>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</si>
  <si>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</si>
  <si>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</si>
  <si>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</si>
  <si>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</si>
  <si>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</si>
  <si>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</si>
  <si>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</si>
  <si>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</si>
  <si>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</si>
  <si>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</si>
  <si>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</si>
  <si>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</si>
  <si>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</si>
  <si>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</si>
  <si>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</si>
  <si>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</si>
  <si>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</si>
  <si>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</si>
  <si>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</si>
  <si>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</si>
  <si>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</si>
  <si>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</si>
  <si>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</si>
  <si>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</si>
  <si>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</si>
  <si>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</si>
  <si>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</si>
  <si>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</si>
  <si>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</si>
  <si>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</si>
  <si>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</si>
  <si>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</si>
  <si>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</si>
  <si>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</si>
  <si>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</si>
  <si>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</si>
  <si>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</si>
  <si>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</si>
  <si>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</si>
  <si>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</si>
  <si>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</si>
  <si>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</si>
  <si>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</si>
  <si>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</si>
  <si>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</si>
  <si>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</si>
  <si>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</si>
  <si>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</si>
  <si>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</si>
  <si>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</si>
  <si>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</si>
  <si>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</si>
  <si>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</si>
  <si>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</si>
  <si>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</si>
  <si>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</si>
  <si>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</si>
  <si>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</si>
  <si>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</si>
  <si>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</si>
  <si>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</si>
  <si>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</si>
  <si>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</si>
  <si>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</si>
  <si>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</si>
  <si>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</si>
  <si>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</si>
  <si>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</si>
  <si>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</si>
  <si>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</si>
  <si>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</si>
  <si>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</si>
  <si>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</si>
  <si>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</si>
  <si>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</si>
  <si>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</si>
  <si>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</si>
  <si>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</si>
  <si>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</si>
  <si>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</si>
  <si>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</si>
  <si>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</si>
  <si>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</si>
  <si>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</si>
  <si>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</si>
  <si>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</si>
  <si>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</si>
  <si>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</si>
  <si>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</si>
  <si>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</si>
  <si>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</si>
  <si>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</si>
  <si>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</si>
  <si>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</si>
  <si>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</si>
  <si>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</si>
  <si>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</si>
  <si>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</si>
  <si>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</si>
  <si>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</si>
  <si>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</si>
  <si>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</si>
  <si>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</si>
  <si>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</si>
  <si>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</si>
  <si>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</si>
  <si>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</si>
  <si>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</si>
  <si>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</si>
  <si>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</si>
  <si>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</si>
  <si>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</si>
  <si>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</si>
  <si>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</si>
  <si>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</si>
  <si>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</si>
  <si>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</si>
  <si>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</si>
  <si>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</si>
  <si>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</si>
  <si>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</si>
  <si>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</si>
  <si>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</si>
  <si>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</si>
  <si>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</si>
  <si>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</si>
  <si>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</si>
  <si>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</si>
  <si>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</si>
  <si>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</si>
  <si>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</si>
  <si>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</si>
  <si>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</si>
  <si>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</si>
  <si>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</si>
  <si>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</si>
  <si>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</si>
  <si>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</si>
  <si>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</si>
  <si>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</si>
  <si>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</si>
  <si>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</si>
  <si>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</si>
  <si>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</si>
  <si>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</si>
  <si>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</si>
  <si>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</si>
  <si>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</si>
  <si>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</si>
  <si>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</si>
  <si>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</si>
  <si>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</si>
  <si>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</si>
  <si>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</si>
  <si>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</si>
  <si>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</si>
  <si>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</si>
  <si>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</si>
  <si>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</si>
  <si>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</si>
  <si>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</si>
  <si>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</si>
  <si>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</si>
  <si>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</si>
  <si>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</si>
  <si>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</si>
  <si>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</si>
  <si>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</si>
  <si>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</si>
  <si>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</si>
  <si>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</si>
  <si>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</si>
  <si>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</si>
  <si>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</si>
  <si>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</si>
  <si>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</si>
  <si>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</si>
  <si>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</si>
  <si>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</si>
  <si>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</si>
  <si>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</si>
  <si>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</si>
  <si>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</si>
  <si>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</si>
  <si>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</si>
  <si>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</si>
  <si>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</si>
  <si>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</si>
  <si>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</si>
  <si>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</si>
  <si>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</si>
  <si>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</si>
  <si>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</si>
  <si>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</si>
  <si>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</si>
  <si>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</si>
  <si>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</si>
  <si>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</si>
  <si>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</si>
  <si>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</si>
  <si>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</si>
  <si>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</si>
  <si>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</si>
  <si>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</si>
  <si>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</si>
  <si>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</si>
  <si>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</si>
  <si>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</si>
  <si>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</si>
  <si>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</si>
  <si>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</si>
  <si>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</si>
  <si>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</si>
  <si>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</si>
  <si>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</si>
  <si>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</si>
  <si>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</si>
  <si>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</si>
  <si>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</si>
  <si>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</si>
  <si>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</si>
  <si>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</si>
  <si>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</si>
  <si>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</si>
  <si>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</si>
  <si>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</si>
  <si>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</si>
  <si>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</si>
  <si>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</si>
  <si>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</si>
  <si>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</si>
  <si>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</si>
  <si>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</si>
  <si>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</si>
  <si>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</si>
  <si>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</si>
  <si>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</si>
  <si>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</si>
  <si>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</si>
  <si>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</si>
  <si>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</si>
  <si>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</si>
  <si>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</si>
  <si>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</si>
  <si>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</si>
  <si>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</si>
  <si>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</si>
  <si>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</si>
  <si>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</si>
  <si>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</si>
  <si>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</si>
  <si>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</si>
  <si>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</si>
  <si>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</si>
  <si>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</si>
  <si>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</si>
  <si>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</si>
  <si>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</si>
  <si>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</si>
  <si>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</si>
  <si>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</si>
  <si>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</si>
  <si>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</si>
  <si>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</si>
  <si>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</si>
  <si>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</si>
  <si>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</si>
  <si>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</si>
  <si>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</si>
  <si>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</si>
  <si>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</si>
  <si>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</si>
  <si>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</si>
  <si>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</si>
  <si>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</si>
  <si>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</si>
  <si>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</si>
  <si>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</si>
  <si>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</si>
  <si>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</si>
  <si>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</si>
  <si>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</si>
  <si>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</si>
  <si>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</si>
  <si>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</si>
  <si>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</si>
  <si>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</si>
  <si>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</si>
  <si>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</si>
  <si>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</si>
  <si>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</si>
  <si>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</si>
  <si>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</si>
  <si>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</si>
  <si>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</si>
  <si>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</si>
  <si>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</si>
  <si>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</si>
  <si>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</si>
  <si>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</si>
  <si>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</si>
  <si>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</si>
  <si>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</si>
  <si>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</si>
  <si>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</si>
  <si>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</si>
  <si>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</si>
  <si>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</si>
  <si>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</si>
  <si>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</si>
  <si>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</si>
  <si>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</si>
  <si>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</si>
  <si>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</si>
  <si>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</si>
  <si>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</si>
  <si>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</si>
  <si>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</si>
  <si>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</si>
  <si>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</si>
  <si>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</si>
  <si>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</si>
  <si>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</si>
  <si>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</si>
  <si>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</si>
  <si>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</si>
  <si>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</si>
  <si>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</si>
  <si>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</si>
  <si>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</si>
  <si>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</si>
  <si>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</si>
  <si>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</si>
  <si>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</si>
  <si>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</si>
  <si>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</si>
  <si>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</si>
  <si>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</si>
  <si>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</si>
  <si>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</si>
  <si>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</si>
  <si>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</si>
  <si>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</si>
  <si>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</si>
  <si>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</si>
  <si>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</si>
  <si>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</si>
  <si>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</si>
  <si>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</si>
  <si>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</si>
  <si>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</si>
  <si>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</si>
  <si>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</si>
  <si>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</si>
  <si>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</si>
  <si>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</si>
  <si>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</si>
  <si>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</si>
  <si>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</si>
  <si>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</si>
  <si>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</si>
  <si>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</si>
  <si>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</si>
  <si>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</si>
  <si>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</si>
  <si>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</si>
  <si>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</si>
  <si>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</si>
  <si>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</si>
  <si>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</si>
  <si>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</si>
  <si>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</si>
  <si>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</si>
  <si>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</si>
  <si>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</si>
  <si>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</si>
  <si>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</si>
  <si>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</si>
  <si>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</si>
  <si>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</si>
  <si>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</si>
  <si>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</si>
  <si>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</si>
  <si>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</si>
  <si>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</si>
  <si>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</si>
  <si>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</si>
  <si>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</si>
  <si>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</si>
  <si>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</si>
  <si>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</si>
  <si>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</si>
  <si>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</si>
  <si>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</si>
  <si>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</si>
  <si>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</si>
  <si>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</si>
  <si>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</si>
  <si>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</si>
  <si>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</si>
  <si>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</si>
  <si>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</si>
  <si>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</si>
  <si>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</si>
  <si>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</si>
  <si>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</si>
  <si>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</si>
  <si>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</si>
  <si>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</si>
  <si>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</si>
  <si>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</si>
  <si>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</si>
  <si>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</si>
  <si>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</si>
  <si>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</si>
  <si>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</si>
  <si>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</si>
  <si>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</si>
  <si>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</si>
  <si>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</si>
  <si>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</si>
  <si>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</si>
  <si>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</si>
  <si>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</si>
  <si>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</si>
  <si>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</si>
  <si>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</si>
  <si>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</si>
  <si>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</si>
  <si>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</si>
  <si>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</si>
  <si>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</si>
  <si>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</si>
  <si>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</si>
  <si>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</si>
  <si>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</si>
  <si>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</si>
  <si>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</si>
  <si>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</si>
  <si>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</si>
  <si>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</si>
  <si>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</si>
  <si>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</si>
  <si>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</si>
  <si>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</si>
  <si>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</si>
  <si>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</si>
  <si>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</si>
  <si>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</si>
  <si>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</si>
  <si>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</si>
  <si>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</si>
  <si>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</si>
  <si>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</si>
  <si>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</si>
  <si>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</si>
  <si>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</si>
  <si>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</si>
  <si>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</si>
  <si>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</si>
  <si>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</si>
  <si>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</si>
  <si>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</si>
  <si>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</si>
  <si>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</si>
  <si>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</si>
  <si>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</si>
  <si>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</si>
  <si>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</si>
  <si>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</si>
  <si>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</si>
  <si>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</si>
  <si>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</si>
  <si>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</si>
  <si>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</si>
  <si>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</si>
  <si>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</si>
  <si>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</si>
  <si>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</si>
  <si>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</si>
  <si>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</si>
  <si>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</si>
  <si>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</si>
  <si>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</si>
  <si>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</si>
  <si>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</si>
  <si>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</si>
  <si>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</si>
  <si>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</si>
  <si>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</si>
  <si>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</si>
  <si>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</si>
  <si>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</si>
  <si>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</si>
  <si>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</si>
  <si>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</si>
  <si>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</si>
  <si>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</si>
  <si>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</si>
  <si>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</si>
  <si>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</si>
  <si>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</si>
  <si>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</si>
  <si>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</si>
  <si>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</si>
  <si>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</si>
  <si>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</si>
  <si>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</si>
  <si>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</si>
  <si>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</si>
  <si>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</si>
  <si>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</si>
  <si>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</si>
  <si>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</si>
  <si>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</si>
  <si>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</si>
  <si>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</si>
  <si>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</si>
  <si>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</si>
  <si>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</si>
  <si>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</si>
  <si>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</si>
  <si>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</si>
  <si>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</si>
  <si>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</si>
  <si>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</si>
  <si>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</si>
  <si>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</si>
  <si>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</si>
  <si>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</si>
  <si>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</si>
  <si>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</si>
  <si>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</si>
  <si>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</si>
  <si>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</si>
  <si>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</si>
  <si>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</si>
  <si>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</si>
  <si>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</si>
  <si>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</si>
  <si>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</si>
  <si>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</si>
  <si>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</si>
  <si>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</si>
  <si>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</si>
  <si>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</si>
  <si>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</si>
  <si>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</si>
  <si>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</si>
  <si>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</si>
  <si>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</si>
  <si>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</si>
  <si>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</si>
  <si>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</si>
  <si>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</si>
  <si>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</si>
  <si>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</si>
  <si>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</si>
  <si>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</si>
  <si>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</si>
  <si>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</si>
  <si>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</si>
  <si>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</si>
  <si>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</si>
  <si>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</si>
  <si>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</si>
  <si>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</si>
  <si>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</si>
  <si>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</si>
  <si>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</si>
  <si>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</si>
  <si>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</si>
  <si>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</si>
  <si>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</si>
  <si>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</si>
  <si>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</si>
  <si>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</si>
  <si>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</si>
  <si>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</si>
  <si>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</si>
  <si>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</si>
  <si>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</si>
  <si>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</si>
  <si>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</si>
  <si>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</si>
  <si>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</si>
  <si>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</si>
  <si>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</si>
  <si>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</si>
  <si>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</si>
  <si>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</si>
  <si>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</si>
  <si>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</si>
  <si>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</si>
  <si>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</si>
  <si>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</si>
  <si>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</si>
  <si>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</si>
  <si>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</si>
  <si>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</si>
  <si>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</si>
  <si>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</si>
  <si>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</si>
  <si>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</si>
  <si>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</si>
  <si>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</si>
  <si>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</si>
  <si>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</si>
  <si>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</si>
  <si>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</si>
  <si>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</si>
  <si>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</si>
  <si>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</si>
  <si>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</si>
  <si>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</si>
  <si>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</si>
  <si>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</si>
  <si>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</si>
  <si>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</si>
  <si>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</si>
  <si>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</si>
  <si>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</si>
  <si>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</si>
  <si>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</si>
  <si>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</si>
  <si>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</si>
  <si>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</si>
  <si>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</si>
  <si>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</si>
  <si>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</si>
  <si>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</si>
  <si>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</si>
  <si>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</si>
  <si>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</si>
  <si>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</si>
  <si>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</si>
  <si>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</si>
  <si>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</si>
  <si>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</si>
  <si>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</si>
  <si>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</si>
  <si>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</si>
  <si>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</si>
  <si>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</si>
  <si>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</si>
  <si>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</si>
  <si>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</si>
  <si>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</si>
  <si>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</si>
  <si>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</si>
  <si>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</si>
  <si>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</si>
  <si>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</si>
  <si>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</si>
  <si>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</si>
  <si>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</si>
  <si>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</si>
  <si>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</si>
  <si>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</si>
  <si>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</si>
  <si>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</si>
  <si>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</si>
  <si>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</si>
  <si>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</si>
  <si>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</si>
  <si>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</si>
  <si>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</si>
  <si>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</si>
  <si>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</si>
  <si>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</si>
  <si>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</si>
  <si>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</si>
  <si>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</si>
  <si>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</si>
  <si>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</si>
  <si>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</si>
  <si>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</si>
  <si>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</si>
  <si>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</si>
  <si>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</si>
  <si>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</si>
  <si>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</si>
  <si>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</si>
  <si>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</si>
  <si>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</si>
  <si>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</si>
  <si>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</si>
  <si>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</si>
  <si>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</si>
  <si>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</si>
  <si>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</si>
  <si>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</si>
  <si>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</si>
  <si>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</si>
  <si>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</si>
  <si>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</si>
  <si>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</si>
  <si>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</si>
  <si>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</si>
  <si>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</si>
  <si>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</si>
  <si>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</si>
  <si>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</si>
  <si>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</si>
  <si>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</si>
  <si>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</si>
  <si>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</si>
  <si>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</si>
  <si>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</si>
  <si>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</si>
  <si>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</si>
  <si>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</si>
  <si>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</si>
  <si>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</si>
  <si>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</si>
  <si>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</si>
  <si>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</si>
  <si>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</si>
  <si>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</si>
  <si>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</si>
  <si>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</si>
  <si>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</si>
  <si>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</si>
  <si>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</si>
  <si>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</si>
  <si>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</si>
  <si>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</si>
  <si>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</si>
  <si>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</si>
  <si>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</si>
  <si>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</si>
  <si>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</si>
  <si>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</si>
  <si>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</si>
  <si>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</si>
  <si>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</si>
  <si>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</si>
  <si>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</si>
  <si>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</si>
  <si>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</si>
  <si>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</si>
  <si>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</si>
  <si>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</si>
  <si>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</si>
  <si>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</si>
  <si>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</si>
  <si>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</si>
  <si>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</si>
  <si>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</si>
  <si>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</si>
  <si>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</si>
  <si>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</si>
  <si>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</si>
  <si>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</si>
  <si>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</si>
  <si>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</si>
  <si>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</si>
  <si>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</si>
  <si>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</si>
  <si>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</si>
  <si>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</si>
  <si>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</si>
  <si>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</si>
  <si>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</si>
  <si>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</si>
  <si>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</si>
  <si>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</si>
  <si>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</si>
  <si>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</si>
  <si>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</si>
  <si>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</si>
  <si>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</si>
  <si>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</si>
  <si>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</si>
  <si>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</si>
  <si>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</si>
  <si>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</si>
  <si>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</si>
  <si>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</si>
  <si>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</si>
  <si>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</si>
  <si>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</si>
  <si>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</si>
  <si>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</si>
  <si>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</si>
  <si>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</si>
  <si>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</si>
  <si>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</si>
  <si>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</si>
  <si>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</si>
  <si>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</si>
  <si>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</si>
  <si>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</si>
  <si>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</si>
  <si>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</si>
  <si>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</si>
  <si>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</si>
  <si>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</si>
  <si>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</si>
  <si>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</si>
  <si>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</si>
  <si>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</si>
  <si>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</si>
  <si>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</si>
  <si>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</si>
  <si>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</si>
  <si>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</si>
  <si>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</si>
  <si>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</si>
  <si>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</si>
  <si>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</si>
  <si>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</si>
  <si>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</si>
  <si>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</si>
  <si>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</si>
  <si>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</si>
  <si>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</si>
  <si>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</si>
  <si>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</si>
  <si>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</si>
  <si>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</si>
  <si>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</si>
  <si>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</si>
  <si>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</si>
  <si>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</si>
  <si>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</si>
  <si>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</si>
  <si>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</si>
  <si>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</si>
  <si>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</si>
  <si>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</si>
  <si>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</si>
  <si>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</si>
  <si>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</si>
  <si>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</si>
  <si>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</si>
  <si>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</si>
  <si>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</si>
  <si>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</si>
  <si>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</si>
  <si>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</si>
  <si>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</si>
  <si>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</si>
  <si>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</si>
  <si>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</si>
  <si>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</si>
  <si>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</si>
  <si>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</si>
  <si>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</si>
  <si>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</si>
  <si>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</si>
  <si>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</si>
  <si>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</si>
  <si>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</si>
  <si>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</si>
  <si>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</si>
  <si>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</si>
  <si>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</si>
  <si>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</si>
  <si>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</si>
  <si>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</si>
  <si>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</si>
  <si>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</si>
  <si>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</si>
  <si>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</si>
  <si>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</si>
  <si>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</si>
  <si>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</si>
  <si>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</si>
  <si>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</si>
  <si>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</si>
  <si>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</si>
  <si>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</si>
  <si>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</si>
  <si>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</si>
  <si>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</si>
  <si>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</si>
  <si>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</si>
  <si>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</si>
  <si>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</si>
  <si>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</si>
  <si>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</si>
  <si>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</si>
  <si>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</si>
  <si>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</si>
  <si>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</si>
  <si>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</si>
  <si>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</si>
  <si>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</si>
  <si>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</si>
  <si>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</si>
  <si>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</si>
  <si>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</si>
  <si>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</si>
  <si>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</si>
  <si>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</si>
  <si>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</si>
  <si>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</si>
  <si>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</si>
  <si>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</si>
  <si>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</si>
  <si>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</si>
  <si>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</si>
  <si>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</si>
  <si>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</si>
  <si>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</si>
  <si>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</si>
  <si>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</si>
  <si>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</si>
  <si>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</si>
  <si>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</si>
  <si>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</si>
  <si>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</si>
  <si>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</si>
  <si>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</si>
  <si>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</si>
  <si>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</si>
  <si>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</si>
  <si>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</si>
  <si>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</si>
  <si>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</si>
  <si>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</si>
  <si>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</si>
  <si>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</si>
  <si>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</si>
  <si>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</si>
  <si>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</si>
  <si>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</si>
  <si>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</si>
  <si>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</si>
  <si>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</si>
  <si>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</si>
  <si>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</si>
  <si>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</si>
  <si>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</si>
  <si>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</si>
  <si>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</si>
  <si>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</si>
  <si>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</si>
  <si>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</si>
  <si>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</si>
  <si>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</si>
  <si>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</si>
  <si>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</si>
  <si>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</si>
  <si>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</si>
  <si>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</si>
  <si>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</si>
  <si>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</si>
  <si>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</si>
  <si>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</si>
  <si>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</si>
  <si>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</si>
  <si>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</si>
  <si>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</si>
  <si>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</si>
  <si>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</si>
  <si>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</si>
  <si>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</si>
  <si>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</si>
  <si>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</si>
  <si>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</si>
  <si>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</si>
  <si>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</si>
  <si>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</si>
  <si>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</si>
  <si>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</si>
  <si>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</si>
  <si>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</si>
  <si>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</si>
  <si>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</si>
  <si>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</si>
  <si>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</si>
  <si>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</si>
  <si>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</si>
  <si>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</si>
  <si>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</si>
  <si>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</si>
  <si>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</si>
  <si>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</si>
  <si>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</si>
  <si>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</si>
  <si>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</si>
  <si>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</si>
  <si>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</si>
  <si>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</si>
  <si>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</si>
  <si>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</si>
  <si>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</si>
  <si>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</si>
  <si>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</si>
  <si>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</si>
  <si>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</si>
  <si>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</si>
  <si>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</si>
  <si>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</si>
  <si>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</si>
  <si>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</si>
  <si>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</si>
  <si>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</si>
  <si>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</si>
  <si>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</si>
  <si>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</si>
  <si>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</si>
  <si>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</si>
  <si>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</si>
  <si>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</si>
  <si>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</si>
  <si>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</si>
  <si>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</si>
  <si>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</si>
  <si>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</si>
  <si>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</si>
  <si>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</si>
  <si>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</si>
  <si>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</si>
  <si>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</si>
  <si>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</si>
  <si>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</si>
  <si>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</si>
  <si>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</si>
  <si>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</si>
  <si>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</si>
  <si>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</si>
  <si>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</si>
  <si>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</si>
  <si>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</si>
  <si>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</si>
  <si>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</si>
  <si>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</si>
  <si>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</si>
  <si>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</si>
  <si>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</si>
  <si>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</si>
  <si>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</si>
  <si>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</si>
  <si>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</si>
  <si>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</si>
  <si>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</si>
  <si>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</si>
  <si>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</si>
  <si>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</si>
  <si>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</si>
  <si>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</si>
  <si>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</si>
  <si>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</si>
  <si>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</si>
  <si>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</si>
  <si>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</si>
  <si>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</si>
  <si>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</si>
  <si>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</si>
  <si>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</si>
  <si>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</si>
  <si>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</si>
  <si>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</si>
  <si>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</si>
  <si>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</si>
  <si>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</si>
  <si>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</si>
  <si>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</si>
  <si>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</si>
  <si>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</si>
  <si>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</si>
  <si>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</si>
  <si>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</si>
  <si>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</si>
  <si>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</si>
  <si>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</si>
  <si>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</si>
  <si>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</si>
  <si>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</si>
  <si>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</si>
  <si>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</si>
  <si>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</si>
  <si>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</si>
  <si>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</si>
  <si>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</si>
  <si>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</si>
  <si>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</si>
  <si>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</si>
  <si>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</si>
  <si>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</si>
  <si>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</si>
  <si>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</si>
  <si>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</si>
  <si>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</si>
  <si>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</si>
  <si>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</si>
  <si>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</si>
  <si>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</si>
  <si>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</si>
  <si>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</si>
  <si>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</si>
  <si>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</si>
  <si>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</si>
  <si>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</si>
  <si>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</si>
  <si>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</si>
  <si>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</si>
  <si>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</si>
  <si>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</si>
  <si>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</si>
  <si>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</si>
  <si>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</si>
  <si>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</si>
  <si>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</si>
  <si>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</si>
  <si>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</si>
  <si>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</si>
  <si>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</si>
  <si>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</si>
  <si>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</si>
  <si>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</si>
  <si>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</si>
  <si>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</si>
  <si>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</si>
  <si>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</si>
  <si>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</si>
  <si>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</si>
  <si>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</si>
  <si>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</si>
  <si>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</si>
  <si>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</si>
  <si>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</si>
  <si>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</si>
  <si>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</si>
  <si>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</si>
  <si>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</si>
  <si>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</si>
  <si>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</si>
  <si>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</si>
  <si>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</si>
  <si>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</si>
  <si>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</si>
  <si>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</si>
  <si>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</si>
  <si>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</si>
  <si>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</si>
  <si>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</si>
  <si>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</si>
  <si>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</si>
  <si>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</si>
  <si>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</si>
  <si>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</si>
  <si>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</si>
  <si>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</si>
  <si>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</si>
  <si>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</si>
  <si>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</si>
  <si>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</si>
  <si>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</si>
  <si>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</si>
  <si>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</si>
  <si>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</si>
  <si>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</si>
  <si>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</si>
  <si>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</si>
  <si>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</si>
  <si>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</si>
  <si>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</si>
  <si>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</si>
  <si>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</si>
  <si>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</si>
  <si>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</si>
  <si>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</si>
  <si>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</si>
  <si>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</si>
  <si>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</si>
  <si>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</si>
  <si>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</si>
  <si>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</si>
  <si>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</si>
  <si>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</si>
  <si>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</si>
  <si>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</si>
  <si>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</si>
  <si>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</si>
  <si>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</si>
  <si>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</si>
  <si>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</si>
  <si>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</si>
  <si>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</si>
  <si>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</si>
  <si>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</si>
  <si>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</si>
  <si>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</si>
  <si>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</si>
  <si>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</si>
  <si>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</si>
  <si>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</si>
  <si>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</si>
  <si>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</si>
  <si>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</si>
  <si>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</si>
  <si>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</si>
  <si>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</si>
  <si>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</si>
  <si>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</si>
  <si>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</si>
  <si>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</si>
  <si>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</si>
  <si>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</si>
  <si>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</si>
  <si>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</si>
  <si>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</si>
  <si>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</si>
  <si>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</si>
  <si>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</si>
  <si>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</si>
  <si>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</si>
  <si>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</si>
  <si>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</si>
  <si>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</si>
  <si>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</si>
  <si>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</si>
  <si>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</si>
  <si>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</si>
  <si>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</si>
  <si>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</si>
  <si>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</si>
  <si>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</si>
  <si>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</si>
  <si>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</si>
  <si>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</si>
  <si>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</si>
  <si>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</si>
  <si>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</si>
  <si>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</si>
  <si>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</si>
  <si>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</si>
  <si>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</si>
  <si>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</si>
  <si>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</si>
  <si>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</si>
  <si>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</si>
  <si>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</si>
  <si>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</si>
  <si>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</si>
  <si>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</si>
  <si>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</si>
  <si>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</si>
  <si>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</si>
  <si>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</si>
  <si>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</si>
  <si>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</si>
  <si>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</si>
  <si>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</si>
  <si>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</si>
  <si>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</si>
  <si>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</si>
  <si>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</si>
  <si>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</si>
  <si>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</si>
  <si>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</si>
  <si>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</si>
  <si>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</si>
  <si>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</si>
  <si>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</si>
  <si>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</si>
  <si>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</si>
  <si>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</si>
  <si>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</si>
  <si>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</si>
  <si>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</si>
  <si>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</si>
  <si>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</si>
  <si>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</si>
  <si>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</si>
  <si>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</si>
  <si>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</si>
  <si>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</si>
  <si>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</si>
  <si>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</si>
  <si>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</si>
  <si>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</si>
  <si>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</si>
  <si>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</si>
  <si>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</si>
  <si>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</si>
  <si>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</si>
  <si>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</si>
  <si>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</si>
  <si>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</si>
  <si>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</si>
  <si>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</si>
  <si>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</si>
  <si>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</si>
  <si>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</si>
  <si>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</si>
  <si>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</si>
  <si>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</si>
  <si>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</si>
  <si>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</si>
  <si>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</si>
  <si>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</si>
  <si>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</si>
  <si>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</si>
  <si>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</si>
  <si>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</si>
  <si>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</si>
  <si>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</si>
  <si>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</si>
  <si>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</si>
  <si>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</si>
  <si>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</si>
  <si>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</si>
  <si>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</si>
  <si>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</si>
  <si>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</si>
  <si>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</si>
  <si>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</si>
  <si>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</si>
  <si>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</si>
  <si>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</si>
  <si>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</si>
  <si>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</si>
  <si>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</si>
  <si>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</si>
  <si>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</si>
  <si>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</si>
  <si>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</si>
  <si>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</si>
  <si>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</si>
  <si>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</si>
  <si>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</si>
  <si>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</si>
  <si>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</si>
  <si>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</si>
  <si>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</si>
  <si>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</si>
  <si>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</si>
  <si>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</si>
  <si>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</si>
  <si>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</si>
  <si>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</si>
  <si>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</si>
  <si>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</si>
  <si>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</si>
  <si>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</si>
  <si>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</si>
  <si>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</si>
  <si>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</si>
  <si>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</si>
  <si>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</si>
  <si>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</si>
  <si>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</si>
  <si>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</si>
  <si>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</si>
  <si>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</si>
  <si>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</si>
  <si>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</si>
  <si>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</si>
  <si>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</si>
  <si>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</si>
  <si>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</si>
  <si>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</si>
  <si>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</si>
  <si>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</si>
  <si>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</si>
  <si>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</si>
  <si>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</si>
  <si>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</si>
  <si>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</si>
  <si>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</si>
  <si>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</si>
  <si>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</si>
  <si>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</si>
  <si>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</si>
  <si>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</si>
  <si>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</si>
  <si>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</si>
  <si>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</si>
  <si>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</si>
  <si>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</si>
  <si>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</si>
  <si>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</si>
  <si>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</si>
  <si>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</si>
  <si>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</si>
  <si>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</si>
  <si>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</si>
  <si>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</si>
  <si>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</si>
  <si>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</si>
  <si>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</si>
  <si>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</si>
  <si>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</si>
  <si>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</si>
  <si>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</si>
  <si>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</si>
  <si>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</si>
  <si>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</si>
  <si>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</si>
  <si>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</si>
  <si>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</si>
  <si>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</si>
  <si>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</si>
  <si>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</si>
  <si>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</si>
  <si>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</si>
  <si>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</si>
  <si>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</si>
  <si>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</si>
  <si>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</si>
  <si>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</si>
  <si>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</si>
  <si>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</si>
  <si>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</si>
  <si>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</si>
  <si>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</si>
  <si>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</si>
  <si>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</si>
  <si>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</si>
  <si>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</si>
  <si>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</si>
  <si>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</si>
  <si>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</si>
  <si>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</si>
  <si>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</si>
  <si>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</si>
  <si>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</si>
  <si>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</si>
  <si>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</si>
  <si>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</si>
  <si>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</si>
  <si>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</si>
  <si>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</si>
  <si>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</si>
  <si>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</si>
  <si>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</si>
  <si>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</si>
  <si>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</si>
  <si>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</si>
  <si>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</si>
  <si>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</si>
  <si>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</si>
  <si>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</si>
  <si>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</si>
  <si>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</si>
  <si>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</si>
  <si>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</si>
  <si>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</si>
  <si>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</si>
  <si>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</si>
  <si>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</si>
  <si>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</si>
  <si>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</si>
  <si>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</si>
  <si>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</si>
  <si>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</si>
  <si>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</si>
  <si>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</si>
  <si>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</si>
  <si>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</si>
  <si>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</si>
  <si>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</si>
  <si>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</si>
  <si>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</si>
  <si>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</si>
  <si>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</si>
  <si>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</si>
  <si>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</si>
  <si>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</si>
  <si>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</si>
  <si>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</si>
  <si>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</si>
  <si>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</si>
  <si>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</si>
  <si>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</si>
  <si>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</si>
  <si>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</si>
  <si>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</si>
  <si>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</si>
  <si>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</si>
  <si>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</si>
  <si>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</si>
  <si>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</si>
  <si>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</si>
  <si>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</si>
  <si>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</si>
  <si>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</si>
  <si>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</si>
  <si>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</si>
  <si>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</si>
  <si>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</si>
  <si>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</si>
  <si>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</si>
  <si>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</si>
  <si>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</si>
  <si>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</si>
  <si>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</si>
  <si>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</si>
  <si>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</si>
  <si>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</si>
  <si>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</si>
  <si>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</si>
  <si>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</si>
  <si>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</si>
  <si>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</si>
  <si>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</si>
  <si>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</si>
  <si>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</si>
  <si>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</si>
  <si>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</si>
  <si>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</si>
  <si>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</si>
  <si>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</si>
  <si>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</si>
  <si>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</si>
  <si>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</si>
  <si>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</si>
  <si>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</si>
  <si>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</si>
  <si>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</si>
  <si>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</si>
  <si>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</si>
  <si>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</si>
  <si>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</si>
  <si>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</si>
  <si>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</si>
  <si>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</si>
  <si>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</si>
  <si>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</si>
  <si>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</si>
  <si>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</si>
  <si>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</si>
  <si>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</si>
  <si>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</si>
  <si>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</si>
  <si>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</si>
  <si>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</si>
  <si>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</si>
  <si>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</si>
  <si>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</si>
  <si>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</si>
  <si>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</si>
  <si>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</si>
  <si>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</si>
  <si>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</si>
  <si>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</si>
  <si>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</si>
  <si>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</si>
  <si>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</si>
  <si>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</si>
  <si>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</si>
  <si>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</si>
  <si>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</si>
  <si>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</si>
  <si>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</si>
  <si>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</si>
  <si>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</si>
  <si>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</si>
  <si>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</si>
  <si>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</si>
  <si>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</si>
  <si>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</si>
  <si>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</si>
  <si>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</si>
  <si>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</si>
  <si>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</si>
  <si>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</si>
  <si>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</si>
  <si>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</si>
  <si>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</si>
  <si>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</si>
  <si>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</si>
  <si>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</si>
  <si>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</si>
  <si>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</si>
  <si>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</si>
  <si>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</si>
  <si>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</si>
  <si>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</si>
  <si>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</si>
  <si>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</si>
  <si>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</si>
  <si>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</si>
  <si>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</si>
  <si>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</si>
  <si>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</si>
  <si>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</si>
  <si>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</si>
  <si>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</si>
  <si>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</si>
  <si>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</si>
  <si>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</si>
  <si>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</si>
  <si>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</si>
  <si>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</si>
  <si>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</si>
  <si>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</si>
  <si>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</si>
  <si>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</si>
  <si>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</si>
  <si>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</si>
  <si>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</si>
  <si>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</si>
  <si>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</si>
  <si>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</si>
  <si>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</si>
  <si>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</si>
  <si>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</si>
  <si>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</si>
  <si>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</si>
  <si>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</si>
  <si>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</si>
  <si>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</si>
  <si>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</si>
  <si>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</si>
  <si>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</si>
  <si>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</si>
  <si>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</si>
  <si>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</si>
  <si>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</si>
  <si>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</si>
  <si>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</si>
  <si>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</si>
  <si>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</si>
  <si>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</si>
  <si>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</si>
  <si>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</si>
  <si>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</si>
  <si>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</si>
  <si>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</si>
  <si>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</si>
  <si>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</si>
  <si>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</si>
  <si>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</si>
  <si>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</si>
  <si>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</si>
  <si>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</si>
  <si>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</si>
  <si>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</si>
  <si>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</si>
  <si>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</si>
  <si>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</si>
  <si>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</si>
  <si>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</si>
  <si>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</si>
  <si>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</si>
  <si>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</si>
  <si>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</si>
  <si>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</si>
  <si>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</si>
  <si>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</si>
  <si>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</si>
  <si>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</si>
  <si>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</si>
  <si>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</si>
  <si>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</si>
  <si>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</si>
  <si>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</si>
  <si>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</si>
  <si>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</si>
  <si>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</si>
  <si>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</si>
  <si>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</si>
  <si>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</si>
  <si>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</si>
  <si>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</si>
  <si>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</si>
  <si>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</si>
  <si>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</si>
  <si>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</si>
  <si>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</si>
  <si>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</si>
  <si>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</si>
  <si>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</si>
  <si>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</si>
  <si>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</si>
  <si>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</si>
  <si>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</si>
  <si>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</si>
  <si>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</si>
  <si>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</si>
  <si>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</si>
  <si>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</si>
  <si>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</si>
  <si>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</si>
  <si>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</si>
  <si>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</si>
  <si>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</si>
  <si>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</si>
  <si>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</si>
  <si>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</si>
  <si>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</si>
  <si>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</si>
  <si>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</si>
  <si>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</si>
  <si>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</si>
  <si>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</si>
  <si>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</si>
  <si>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</si>
  <si>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</si>
  <si>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</si>
  <si>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</si>
  <si>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</si>
  <si>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</si>
  <si>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</si>
  <si>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</si>
  <si>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</si>
  <si>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</si>
  <si>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</si>
  <si>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</si>
  <si>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</si>
  <si>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</si>
  <si>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</si>
  <si>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</si>
  <si>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</si>
  <si>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</si>
  <si>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</si>
  <si>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</si>
  <si>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</si>
  <si>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</si>
  <si>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</si>
  <si>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</si>
  <si>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</si>
  <si>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</si>
  <si>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</si>
  <si>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</si>
  <si>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</si>
  <si>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</si>
  <si>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</si>
  <si>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</si>
  <si>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</si>
  <si>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</si>
  <si>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</si>
  <si>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</si>
  <si>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</si>
  <si>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</si>
  <si>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</si>
  <si>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</si>
  <si>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</si>
  <si>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</si>
  <si>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</si>
  <si>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</si>
  <si>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</si>
  <si>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</si>
  <si>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</si>
  <si>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</si>
  <si>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</si>
  <si>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</si>
  <si>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</si>
  <si>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</si>
  <si>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</si>
  <si>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</si>
  <si>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</si>
  <si>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</si>
  <si>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</si>
  <si>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</si>
  <si>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</si>
  <si>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</si>
  <si>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</si>
  <si>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</si>
  <si>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</si>
  <si>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</si>
  <si>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</si>
  <si>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</si>
  <si>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</si>
  <si>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</si>
  <si>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</si>
  <si>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</si>
  <si>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</si>
  <si>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</si>
  <si>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</si>
  <si>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</si>
  <si>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</si>
  <si>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</si>
  <si>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</si>
  <si>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</si>
  <si>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</si>
  <si>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</si>
  <si>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</si>
  <si>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</si>
  <si>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</si>
  <si>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</si>
  <si>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</si>
  <si>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</si>
  <si>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</si>
  <si>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</si>
  <si>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</si>
  <si>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</si>
  <si>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</si>
  <si>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</si>
  <si>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</si>
  <si>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</si>
  <si>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</si>
  <si>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</si>
  <si>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</si>
  <si>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</si>
  <si>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</si>
  <si>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</si>
  <si>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</si>
  <si>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</si>
  <si>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</si>
  <si>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</si>
  <si>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</si>
  <si>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</si>
  <si>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</si>
  <si>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</si>
  <si>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</si>
  <si>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</si>
  <si>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</si>
  <si>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</si>
  <si>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</si>
  <si>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</si>
  <si>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</si>
  <si>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</si>
  <si>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</si>
  <si>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</si>
  <si>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</si>
  <si>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</si>
  <si>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</si>
  <si>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</si>
  <si>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</si>
  <si>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</si>
  <si>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</si>
  <si>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</si>
  <si>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</si>
  <si>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</si>
  <si>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</si>
  <si>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</si>
  <si>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</si>
  <si>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</si>
  <si>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</si>
  <si>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</si>
  <si>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</si>
  <si>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</si>
  <si>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</si>
  <si>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</si>
  <si>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</si>
  <si>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</si>
  <si>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</si>
  <si>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</si>
  <si>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</si>
  <si>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</si>
  <si>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</si>
  <si>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</si>
  <si>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</si>
  <si>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</si>
  <si>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</si>
  <si>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</si>
  <si>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</si>
  <si>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</si>
  <si>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</si>
  <si>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</si>
  <si>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</si>
  <si>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</si>
  <si>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</si>
  <si>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</si>
  <si>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</si>
  <si>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</si>
  <si>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</si>
  <si>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</si>
  <si>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</si>
  <si>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</si>
  <si>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</si>
  <si>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</si>
  <si>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</si>
  <si>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</si>
  <si>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</si>
  <si>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</si>
  <si>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</si>
  <si>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</si>
  <si>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</si>
  <si>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</si>
  <si>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</si>
  <si>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</si>
  <si>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</si>
  <si>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</si>
  <si>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</si>
  <si>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</si>
  <si>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</si>
  <si>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</si>
  <si>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</si>
  <si>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</si>
  <si>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</si>
  <si>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</si>
  <si>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</si>
  <si>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</si>
  <si>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</si>
  <si>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</si>
  <si>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</si>
  <si>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</si>
  <si>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</si>
  <si>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</si>
  <si>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</si>
  <si>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</si>
  <si>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</si>
  <si>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</si>
  <si>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</si>
  <si>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</si>
  <si>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</si>
  <si>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</si>
  <si>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</si>
  <si>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</si>
  <si>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</si>
  <si>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</si>
  <si>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</si>
  <si>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</si>
  <si>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</si>
  <si>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</si>
  <si>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</si>
  <si>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</si>
  <si>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</si>
  <si>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</si>
  <si>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</si>
  <si>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</si>
  <si>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</si>
  <si>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</si>
  <si>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</si>
  <si>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</si>
  <si>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</si>
  <si>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</si>
  <si>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</si>
  <si>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</si>
  <si>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</si>
  <si>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</si>
  <si>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</si>
  <si>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</si>
  <si>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</si>
  <si>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</si>
  <si>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</si>
  <si>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</si>
  <si>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</si>
  <si>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</si>
  <si>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</si>
  <si>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</si>
  <si>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</si>
  <si>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</si>
  <si>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</si>
  <si>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</si>
  <si>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</si>
  <si>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</si>
  <si>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</si>
  <si>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</si>
  <si>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</si>
  <si>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</si>
  <si>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</si>
  <si>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</si>
  <si>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</si>
  <si>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</si>
  <si>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</si>
  <si>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</si>
  <si>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</si>
  <si>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</si>
  <si>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</si>
  <si>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</si>
  <si>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</si>
  <si>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</si>
  <si>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</si>
  <si>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</si>
  <si>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</si>
  <si>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</si>
  <si>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</si>
  <si>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</si>
  <si>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</si>
  <si>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</si>
  <si>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</si>
  <si>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</si>
  <si>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</si>
  <si>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</si>
  <si>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</si>
  <si>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</si>
  <si>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</si>
  <si>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</si>
  <si>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</si>
  <si>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</si>
  <si>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</si>
  <si>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</si>
  <si>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</si>
  <si>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</si>
  <si>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</si>
  <si>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</si>
  <si>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</si>
  <si>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</si>
  <si>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</si>
  <si>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</si>
  <si>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</si>
  <si>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</si>
  <si>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</si>
  <si>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</si>
  <si>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</si>
  <si>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</si>
  <si>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</si>
  <si>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</si>
  <si>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</si>
  <si>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</si>
  <si>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</si>
  <si>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</si>
  <si>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</si>
  <si>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</si>
  <si>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</si>
  <si>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</si>
  <si>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</si>
  <si>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</si>
  <si>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</si>
  <si>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</si>
  <si>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</si>
  <si>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</si>
  <si>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</si>
  <si>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</si>
  <si>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</si>
  <si>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</si>
  <si>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</si>
  <si>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</si>
  <si>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</si>
  <si>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</si>
  <si>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</si>
  <si>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</si>
  <si>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</si>
  <si>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</si>
  <si>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</si>
  <si>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</si>
  <si>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</si>
  <si>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</si>
  <si>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</si>
  <si>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</si>
  <si>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</si>
  <si>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</si>
  <si>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</si>
  <si>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</si>
  <si>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</si>
  <si>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</si>
  <si>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</si>
  <si>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</si>
  <si>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</si>
  <si>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</si>
  <si>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</si>
  <si>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</si>
  <si>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</si>
  <si>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</si>
  <si>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</si>
  <si>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</si>
  <si>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</si>
  <si>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</si>
  <si>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</si>
  <si>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</si>
  <si>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</si>
  <si>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</si>
  <si>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</si>
  <si>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</si>
  <si>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</si>
  <si>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</si>
  <si>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</si>
  <si>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</si>
  <si>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</si>
  <si>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</si>
  <si>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</si>
  <si>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</si>
  <si>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</si>
  <si>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</si>
  <si>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</si>
  <si>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</si>
  <si>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</si>
  <si>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</si>
  <si>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</si>
  <si>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</si>
  <si>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</si>
  <si>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</si>
  <si>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</si>
  <si>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</si>
  <si>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</si>
  <si>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</si>
  <si>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</si>
  <si>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</si>
  <si>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</si>
  <si>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</si>
  <si>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</si>
  <si>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</si>
  <si>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</si>
  <si>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</si>
  <si>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</si>
  <si>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</si>
  <si>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</si>
  <si>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</si>
  <si>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</si>
  <si>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</si>
  <si>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</si>
  <si>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</si>
  <si>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</si>
  <si>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</si>
  <si>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</si>
  <si>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</si>
  <si>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</si>
  <si>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</si>
  <si>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</si>
  <si>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</si>
  <si>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</si>
  <si>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</si>
  <si>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</si>
  <si>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</si>
  <si>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</si>
  <si>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</si>
  <si>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</si>
  <si>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</si>
  <si>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</si>
  <si>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</si>
  <si>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</si>
  <si>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</si>
  <si>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</si>
  <si>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</si>
  <si>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</si>
  <si>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</si>
  <si>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</si>
  <si>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</si>
  <si>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</si>
  <si>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</si>
  <si>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</si>
  <si>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</si>
  <si>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</si>
  <si>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</si>
  <si>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</si>
  <si>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</si>
  <si>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</si>
  <si>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</si>
  <si>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</si>
  <si>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</si>
  <si>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</si>
  <si>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</si>
  <si>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</si>
  <si>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</si>
  <si>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</si>
  <si>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</si>
  <si>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</si>
  <si>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</si>
  <si>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</si>
  <si>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</si>
  <si>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</si>
  <si>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</si>
  <si>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</si>
  <si>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</si>
  <si>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</si>
  <si>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</si>
  <si>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</si>
  <si>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</si>
  <si>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</si>
  <si>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</si>
  <si>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</si>
  <si>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</si>
  <si>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</si>
  <si>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</si>
  <si>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</si>
  <si>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</si>
  <si>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</si>
  <si>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</si>
  <si>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</si>
  <si>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</si>
  <si>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</si>
  <si>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</si>
  <si>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</si>
  <si>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</si>
  <si>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</si>
  <si>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</si>
  <si>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</si>
  <si>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</si>
  <si>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</si>
  <si>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</si>
  <si>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</si>
  <si>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</si>
  <si>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</si>
  <si>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</si>
  <si>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</si>
  <si>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</si>
  <si>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</si>
  <si>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</si>
  <si>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</si>
  <si>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</si>
  <si>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</si>
  <si>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</si>
  <si>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</si>
  <si>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</si>
  <si>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</si>
  <si>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</si>
  <si>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</si>
  <si>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</si>
  <si>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</si>
  <si>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</si>
  <si>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</si>
  <si>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</si>
  <si>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</si>
  <si>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</si>
  <si>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</si>
  <si>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</si>
  <si>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</si>
  <si>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</si>
  <si>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</si>
  <si>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</si>
  <si>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</si>
  <si>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</si>
  <si>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</si>
  <si>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</si>
  <si>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</si>
  <si>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</si>
  <si>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</si>
  <si>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</si>
  <si>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</si>
  <si>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</si>
  <si>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</si>
  <si>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</si>
  <si>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</si>
  <si>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</si>
  <si>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</si>
  <si>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</si>
  <si>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</si>
  <si>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</si>
  <si>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</si>
  <si>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</si>
  <si>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</si>
  <si>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</si>
  <si>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</si>
  <si>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</si>
  <si>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</si>
  <si>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</si>
  <si>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</si>
  <si>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</si>
  <si>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</si>
  <si>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</si>
  <si>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</si>
  <si>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</si>
  <si>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</si>
  <si>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</si>
  <si>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</si>
  <si>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</si>
  <si>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</si>
  <si>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</si>
  <si>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</si>
  <si>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</si>
  <si>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</si>
  <si>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</si>
  <si>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</si>
  <si>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</si>
  <si>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</si>
  <si>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</si>
  <si>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</si>
  <si>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</si>
  <si>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</si>
  <si>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</si>
  <si>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</si>
  <si>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</si>
  <si>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</si>
  <si>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</si>
  <si>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</si>
  <si>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</si>
  <si>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</si>
  <si>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</si>
  <si>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</si>
  <si>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</si>
  <si>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</si>
  <si>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</si>
  <si>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</si>
  <si>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</si>
  <si>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</si>
  <si>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</si>
  <si>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</si>
  <si>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</si>
  <si>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</si>
  <si>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</si>
  <si>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</si>
  <si>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</si>
  <si>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</si>
  <si>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</si>
  <si>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</si>
  <si>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</si>
  <si>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</si>
  <si>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</si>
  <si>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</si>
  <si>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</si>
  <si>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</si>
  <si>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</si>
  <si>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</si>
  <si>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</si>
  <si>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</si>
  <si>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</si>
  <si>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</si>
  <si>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</si>
  <si>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</si>
  <si>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</si>
  <si>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</si>
  <si>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</si>
  <si>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</si>
  <si>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</si>
  <si>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</si>
  <si>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</si>
  <si>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</si>
  <si>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</si>
  <si>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</si>
  <si>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</si>
  <si>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</si>
  <si>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</si>
  <si>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</si>
  <si>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</si>
  <si>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</si>
  <si>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</si>
  <si>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</si>
  <si>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</si>
  <si>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</si>
  <si>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</si>
  <si>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</si>
  <si>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</si>
  <si>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</si>
  <si>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</si>
  <si>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</si>
  <si>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</si>
  <si>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</si>
  <si>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</si>
  <si>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</si>
  <si>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</si>
  <si>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</si>
  <si>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</si>
  <si>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</si>
  <si>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</si>
  <si>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</si>
  <si>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</si>
  <si>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</si>
  <si>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</si>
  <si>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</si>
  <si>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</si>
  <si>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</si>
  <si>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</si>
  <si>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</si>
  <si>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</si>
  <si>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</si>
  <si>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</si>
  <si>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</si>
  <si>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</si>
  <si>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</si>
  <si>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</si>
  <si>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</si>
  <si>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</si>
  <si>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</si>
  <si>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</si>
  <si>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</si>
  <si>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</si>
  <si>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</si>
  <si>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</si>
  <si>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</si>
  <si>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</si>
  <si>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</si>
  <si>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</si>
  <si>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</si>
  <si>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</si>
  <si>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</si>
  <si>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</si>
  <si>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</si>
  <si>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</si>
  <si>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</si>
  <si>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</si>
  <si>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</si>
  <si>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</si>
  <si>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</si>
  <si>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</si>
  <si>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</si>
  <si>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</si>
  <si>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</si>
  <si>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</si>
  <si>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</si>
  <si>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</si>
  <si>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</si>
  <si>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</si>
  <si>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</si>
  <si>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</si>
  <si>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</si>
  <si>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</si>
  <si>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</si>
  <si>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</si>
  <si>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</si>
  <si>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</si>
  <si>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</si>
  <si>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</si>
  <si>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</si>
  <si>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</si>
  <si>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</si>
  <si>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</si>
  <si>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</si>
  <si>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</si>
  <si>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</si>
  <si>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</si>
  <si>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</si>
  <si>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</si>
  <si>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</si>
  <si>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</si>
  <si>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</si>
  <si>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</si>
  <si>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</si>
  <si>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</si>
  <si>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</si>
  <si>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</si>
  <si>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</si>
  <si>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</si>
  <si>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</si>
  <si>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</si>
  <si>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</si>
  <si>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</si>
  <si>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</si>
  <si>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</si>
  <si>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</si>
  <si>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</si>
  <si>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</si>
  <si>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</si>
  <si>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</si>
  <si>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</si>
  <si>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</si>
  <si>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</si>
  <si>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</si>
  <si>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</si>
  <si>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</si>
  <si>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</si>
  <si>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</si>
  <si>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</si>
  <si>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</si>
  <si>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</si>
  <si>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</si>
  <si>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</si>
  <si>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</si>
  <si>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</si>
  <si>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</si>
  <si>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</si>
  <si>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</si>
  <si>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</si>
  <si>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</si>
  <si>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</si>
  <si>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</si>
  <si>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</si>
  <si>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</si>
  <si>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</si>
  <si>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</si>
  <si>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</si>
  <si>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</si>
  <si>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</si>
  <si>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</si>
  <si>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</si>
  <si>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</si>
  <si>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</si>
  <si>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</si>
  <si>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</si>
  <si>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</si>
  <si>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</si>
  <si>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</si>
  <si>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</si>
  <si>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</si>
  <si>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</si>
  <si>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</si>
  <si>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</si>
  <si>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</si>
  <si>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</si>
  <si>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</si>
  <si>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</si>
  <si>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</si>
  <si>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</si>
  <si>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</si>
  <si>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</si>
  <si>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</si>
  <si>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</si>
  <si>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</si>
  <si>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</si>
  <si>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</si>
  <si>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</si>
  <si>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</si>
  <si>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</si>
  <si>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</si>
  <si>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</si>
  <si>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</si>
  <si>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</si>
  <si>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</si>
  <si>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</si>
  <si>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</si>
  <si>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</si>
  <si>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</si>
  <si>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</si>
  <si>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</si>
  <si>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</si>
  <si>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</si>
  <si>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</si>
  <si>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</si>
  <si>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</si>
  <si>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</si>
  <si>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</si>
  <si>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</si>
  <si>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</si>
  <si>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</si>
  <si>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</si>
  <si>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</si>
  <si>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</si>
  <si>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</si>
  <si>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</si>
  <si>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</si>
  <si>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</si>
  <si>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</si>
  <si>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</si>
  <si>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</si>
  <si>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</si>
  <si>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</si>
  <si>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</si>
  <si>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</si>
  <si>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</si>
  <si>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</si>
  <si>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</si>
  <si>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</si>
  <si>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</si>
  <si>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</si>
  <si>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</si>
  <si>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</si>
  <si>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</si>
  <si>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</si>
  <si>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</si>
  <si>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</si>
  <si>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</si>
  <si>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</si>
  <si>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</si>
  <si>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</si>
  <si>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</si>
  <si>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</si>
  <si>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</si>
  <si>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</si>
  <si>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</si>
  <si>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</si>
  <si>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</si>
  <si>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</si>
  <si>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</si>
  <si>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</si>
  <si>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</si>
  <si>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</si>
  <si>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</si>
  <si>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</si>
  <si>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</si>
  <si>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</si>
  <si>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</si>
  <si>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</si>
  <si>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</si>
  <si>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</si>
  <si>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</si>
  <si>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</si>
  <si>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</si>
  <si>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</si>
  <si>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</si>
  <si>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</si>
  <si>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</si>
  <si>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</si>
  <si>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</si>
  <si>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</si>
  <si>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</si>
  <si>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</si>
  <si>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</si>
  <si>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</si>
  <si>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</si>
  <si>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</si>
  <si>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</si>
  <si>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</si>
  <si>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</si>
  <si>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</si>
  <si>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</si>
  <si>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</si>
  <si>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</si>
  <si>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</si>
  <si>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</si>
  <si>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</si>
  <si>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</si>
  <si>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</si>
  <si>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</si>
  <si>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</si>
  <si>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</si>
  <si>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</si>
  <si>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</si>
  <si>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</si>
  <si>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</si>
  <si>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</si>
  <si>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</si>
  <si>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</si>
  <si>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</si>
  <si>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</si>
  <si>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</si>
  <si>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</si>
  <si>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</si>
  <si>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</si>
  <si>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</si>
  <si>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</si>
  <si>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</si>
  <si>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</si>
  <si>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</si>
  <si>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</si>
  <si>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</si>
  <si>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</si>
  <si>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</si>
  <si>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</si>
  <si>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</si>
  <si>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</si>
  <si>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</si>
  <si>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</si>
  <si>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</si>
  <si>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</si>
  <si>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</si>
  <si>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</si>
  <si>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</si>
  <si>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</si>
  <si>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</si>
  <si>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</si>
  <si>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</si>
  <si>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</si>
  <si>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</si>
  <si>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</si>
  <si>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</si>
  <si>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</si>
  <si>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</si>
  <si>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</si>
  <si>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</si>
  <si>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</si>
  <si>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</si>
  <si>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</si>
  <si>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</si>
  <si>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</si>
  <si>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</si>
  <si>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</si>
  <si>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</si>
  <si>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</si>
  <si>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</si>
  <si>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</si>
  <si>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</si>
  <si>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</si>
  <si>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</si>
  <si>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</si>
  <si>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</si>
  <si>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</si>
  <si>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</si>
  <si>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</si>
  <si>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</si>
  <si>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</si>
  <si>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</si>
  <si>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</si>
  <si>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</si>
  <si>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</si>
  <si>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</si>
  <si>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</si>
  <si>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</si>
  <si>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</si>
  <si>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</si>
  <si>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</si>
  <si>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</si>
  <si>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</si>
  <si>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</si>
  <si>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</si>
  <si>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</si>
  <si>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</si>
  <si>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</si>
  <si>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</si>
  <si>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</si>
  <si>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</si>
  <si>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</si>
  <si>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</si>
  <si>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</si>
  <si>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</si>
  <si>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</si>
  <si>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</si>
  <si>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</si>
  <si>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</si>
  <si>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</si>
  <si>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</si>
  <si>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</si>
  <si>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</si>
  <si>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</si>
  <si>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</si>
  <si>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</si>
  <si>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</si>
  <si>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</si>
  <si>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</si>
  <si>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</si>
  <si>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</si>
  <si>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</si>
  <si>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</si>
  <si>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</si>
  <si>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</si>
  <si>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</si>
  <si>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</si>
  <si>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</si>
  <si>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</si>
  <si>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</si>
  <si>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</si>
  <si>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</si>
  <si>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</si>
  <si>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</si>
  <si>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</si>
  <si>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</si>
  <si>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</si>
  <si>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</si>
  <si>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</si>
  <si>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</si>
  <si>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</si>
  <si>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</si>
  <si>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</si>
  <si>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</si>
  <si>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</si>
  <si>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</si>
  <si>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</si>
  <si>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</si>
  <si>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</si>
  <si>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</si>
  <si>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</si>
  <si>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</si>
  <si>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</si>
  <si>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</si>
  <si>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</si>
  <si>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</si>
  <si>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</si>
  <si>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</si>
  <si>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</si>
  <si>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</si>
  <si>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</si>
  <si>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</si>
  <si>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</si>
  <si>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</si>
  <si>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</si>
  <si>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</si>
  <si>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</si>
  <si>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</si>
  <si>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</si>
  <si>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</si>
  <si>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</si>
  <si>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</si>
  <si>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</si>
  <si>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</si>
  <si>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</si>
  <si>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</si>
  <si>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</si>
  <si>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</si>
  <si>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</si>
  <si>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</si>
  <si>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</si>
  <si>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</si>
  <si>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</si>
  <si>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</si>
  <si>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</si>
  <si>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</si>
  <si>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</si>
  <si>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</si>
  <si>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</si>
  <si>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</si>
  <si>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</si>
  <si>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</si>
  <si>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</si>
  <si>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</si>
  <si>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</si>
  <si>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</si>
  <si>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</si>
  <si>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</si>
  <si>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</si>
  <si>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</si>
  <si>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</si>
  <si>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</si>
  <si>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</si>
  <si>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</si>
  <si>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</si>
  <si>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</si>
  <si>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</si>
  <si>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</si>
  <si>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</si>
  <si>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</si>
  <si>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</si>
  <si>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</si>
  <si>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</si>
  <si>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</si>
  <si>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</si>
  <si>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</si>
  <si>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</si>
  <si>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</si>
  <si>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</si>
  <si>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</si>
  <si>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</si>
  <si>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</si>
  <si>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</si>
  <si>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</si>
  <si>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</si>
  <si>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</si>
  <si>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</si>
  <si>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</si>
  <si>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</si>
  <si>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</si>
  <si>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</si>
  <si>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</si>
  <si>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</si>
  <si>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</si>
  <si>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</si>
  <si>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</si>
  <si>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</si>
  <si>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</si>
  <si>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</si>
  <si>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</si>
  <si>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</si>
  <si>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</si>
  <si>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</si>
  <si>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</si>
  <si>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</si>
  <si>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</si>
  <si>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</si>
  <si>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</si>
  <si>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</si>
  <si>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</si>
  <si>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</si>
  <si>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</si>
  <si>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</si>
  <si>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</si>
  <si>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</si>
  <si>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</si>
  <si>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</si>
  <si>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</si>
  <si>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</si>
  <si>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</si>
  <si>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</si>
  <si>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</si>
  <si>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</si>
  <si>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</si>
  <si>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</si>
  <si>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</si>
  <si>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</si>
  <si>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</si>
  <si>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</si>
  <si>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</si>
  <si>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</si>
  <si>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</si>
  <si>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</si>
  <si>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</si>
  <si>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</si>
  <si>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</si>
  <si>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</si>
  <si>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</si>
  <si>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</si>
  <si>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</si>
  <si>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</si>
  <si>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</si>
  <si>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</si>
  <si>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</si>
  <si>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</si>
  <si>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</si>
  <si>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</si>
  <si>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</si>
  <si>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</si>
  <si>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</si>
  <si>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</si>
  <si>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</si>
  <si>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</si>
  <si>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</si>
  <si>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</si>
  <si>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</si>
  <si>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</si>
  <si>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</si>
  <si>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</si>
  <si>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</si>
  <si>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</si>
  <si>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</si>
  <si>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</si>
  <si>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</si>
  <si>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</si>
  <si>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</si>
  <si>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</si>
  <si>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</si>
  <si>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</si>
  <si>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</si>
  <si>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</si>
  <si>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</si>
  <si>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</si>
  <si>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</si>
  <si>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</si>
  <si>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</si>
  <si>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</si>
  <si>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</si>
  <si>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</si>
  <si>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</si>
  <si>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</si>
  <si>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</si>
  <si>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</si>
  <si>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</si>
  <si>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</si>
  <si>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</si>
  <si>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</si>
  <si>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</si>
  <si>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</si>
  <si>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</si>
  <si>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</si>
  <si>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</si>
  <si>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</si>
  <si>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</si>
  <si>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</si>
  <si>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</si>
  <si>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</si>
  <si>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</si>
  <si>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</si>
  <si>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</si>
  <si>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</si>
  <si>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</si>
  <si>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</si>
  <si>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</si>
  <si>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</si>
  <si>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</si>
  <si>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</si>
  <si>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</si>
  <si>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</si>
  <si>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</si>
  <si>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</si>
  <si>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</si>
  <si>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</si>
  <si>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</si>
  <si>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</si>
  <si>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</si>
  <si>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</si>
  <si>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</si>
  <si>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</si>
  <si>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</si>
  <si>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</si>
  <si>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</si>
  <si>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</si>
  <si>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</si>
  <si>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</si>
  <si>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</si>
  <si>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</si>
  <si>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</si>
  <si>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</si>
  <si>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</si>
  <si>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</si>
  <si>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</si>
  <si>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</si>
  <si>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</si>
  <si>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</si>
  <si>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</si>
  <si>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</si>
  <si>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</si>
  <si>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</si>
  <si>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</si>
  <si>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</si>
  <si>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</si>
  <si>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</si>
  <si>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</si>
  <si>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</si>
  <si>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</si>
  <si>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</si>
  <si>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</si>
  <si>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</si>
  <si>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</si>
  <si>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</si>
  <si>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</si>
  <si>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</si>
  <si>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</si>
  <si>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</si>
  <si>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</si>
  <si>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</si>
  <si>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</si>
  <si>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</si>
  <si>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</si>
  <si>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</si>
  <si>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</si>
  <si>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</si>
  <si>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</si>
  <si>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</si>
  <si>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</si>
  <si>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</si>
  <si>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</si>
  <si>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</si>
  <si>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</si>
  <si>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</si>
  <si>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</si>
  <si>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</si>
  <si>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</si>
  <si>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</si>
  <si>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</si>
  <si>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</si>
  <si>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</si>
  <si>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</si>
  <si>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</si>
  <si>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</si>
  <si>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</si>
  <si>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</si>
  <si>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</si>
  <si>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</si>
  <si>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</si>
  <si>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</si>
  <si>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</si>
  <si>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</si>
  <si>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</si>
  <si>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</si>
  <si>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</si>
  <si>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</si>
  <si>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</si>
  <si>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</si>
  <si>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</si>
  <si>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</si>
  <si>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</si>
  <si>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</si>
  <si>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</si>
  <si>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</si>
  <si>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</si>
  <si>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</si>
  <si>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</si>
  <si>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</si>
  <si>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</si>
  <si>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</si>
  <si>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</si>
  <si>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</si>
  <si>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</si>
  <si>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</si>
  <si>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</si>
  <si>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</si>
  <si>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</si>
  <si>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</si>
  <si>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</si>
  <si>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</si>
  <si>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</si>
  <si>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</si>
  <si>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</si>
  <si>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</si>
  <si>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</si>
  <si>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</si>
  <si>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</si>
  <si>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</si>
  <si>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</si>
  <si>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</si>
  <si>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</si>
  <si>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</si>
  <si>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</si>
  <si>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</si>
  <si>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</si>
  <si>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</si>
  <si>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</si>
  <si>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</si>
  <si>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</si>
  <si>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</si>
  <si>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</si>
  <si>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</si>
  <si>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</si>
  <si>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</si>
  <si>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</si>
  <si>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</si>
  <si>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</si>
  <si>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</si>
  <si>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</si>
  <si>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</si>
  <si>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</si>
  <si>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</si>
  <si>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</si>
  <si>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</si>
  <si>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</si>
  <si>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</si>
  <si>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</si>
  <si>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</si>
  <si>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</si>
  <si>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</si>
  <si>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</si>
  <si>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</si>
  <si>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</si>
  <si>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</si>
  <si>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</si>
  <si>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</si>
  <si>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</si>
  <si>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</si>
  <si>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</si>
  <si>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</si>
  <si>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</si>
  <si>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</si>
  <si>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</si>
  <si>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</si>
  <si>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</si>
  <si>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</si>
  <si>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</si>
  <si>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</si>
  <si>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</si>
  <si>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</si>
  <si>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</si>
  <si>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</si>
  <si>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</si>
  <si>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</si>
  <si>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</si>
  <si>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</si>
  <si>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</si>
  <si>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</si>
  <si>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</si>
  <si>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</si>
  <si>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</si>
  <si>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</si>
  <si>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</si>
  <si>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</si>
  <si>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</si>
  <si>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</si>
  <si>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</si>
  <si>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</si>
  <si>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</si>
  <si>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</si>
  <si>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</si>
  <si>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</si>
  <si>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</si>
  <si>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</si>
  <si>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</si>
  <si>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</si>
  <si>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</si>
  <si>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</si>
  <si>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</si>
  <si>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</si>
  <si>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</si>
  <si>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</si>
  <si>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</si>
  <si>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</si>
  <si>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</si>
  <si>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</si>
  <si>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</si>
  <si>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</si>
  <si>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</si>
  <si>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</si>
  <si>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</si>
  <si>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</si>
  <si>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</si>
  <si>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</si>
  <si>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</si>
  <si>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</si>
  <si>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</si>
  <si>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</si>
  <si>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</si>
  <si>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</si>
  <si>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</si>
  <si>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</si>
  <si>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</si>
  <si>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</si>
  <si>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</si>
  <si>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</si>
  <si>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</si>
  <si>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</si>
  <si>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</si>
  <si>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</si>
  <si>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</si>
  <si>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</si>
  <si>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</si>
  <si>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</si>
  <si>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</si>
  <si>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</si>
  <si>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</si>
  <si>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</si>
  <si>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</si>
  <si>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</si>
  <si>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</si>
  <si>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</si>
  <si>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</si>
  <si>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</si>
  <si>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</si>
  <si>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</si>
  <si>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</si>
  <si>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</si>
  <si>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</si>
  <si>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</si>
  <si>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</si>
  <si>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</si>
  <si>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</si>
  <si>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</si>
  <si>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</si>
  <si>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</si>
  <si>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</si>
  <si>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</si>
  <si>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</si>
  <si>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</si>
  <si>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</si>
  <si>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</si>
  <si>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</si>
  <si>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</si>
  <si>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</si>
  <si>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</si>
  <si>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</si>
  <si>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</si>
  <si>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</si>
  <si>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</si>
  <si>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</si>
  <si>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</si>
  <si>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</si>
  <si>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</si>
  <si>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</si>
  <si>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</si>
  <si>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</si>
  <si>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</si>
  <si>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</si>
  <si>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</si>
  <si>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</si>
  <si>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</si>
  <si>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</si>
  <si>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</si>
  <si>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</si>
  <si>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</si>
  <si>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</si>
  <si>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</si>
  <si>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</si>
  <si>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</si>
  <si>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</si>
  <si>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</si>
  <si>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</si>
  <si>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</si>
  <si>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</si>
  <si>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</si>
  <si>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</si>
  <si>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</si>
  <si>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</si>
  <si>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</si>
  <si>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</si>
  <si>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</si>
  <si>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</si>
  <si>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</si>
  <si>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</si>
  <si>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</si>
  <si>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</si>
  <si>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</si>
  <si>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</si>
  <si>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</si>
  <si>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</si>
  <si>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</si>
  <si>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</si>
  <si>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</si>
  <si>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</si>
  <si>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</si>
  <si>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</si>
  <si>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</si>
  <si>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</si>
  <si>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</si>
  <si>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</si>
  <si>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</si>
  <si>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</si>
  <si>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</si>
  <si>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</si>
  <si>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</si>
  <si>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</si>
  <si>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</si>
  <si>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</si>
  <si>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</si>
  <si>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</si>
  <si>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</si>
  <si>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</si>
  <si>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</si>
  <si>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</si>
  <si>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</si>
  <si>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</si>
  <si>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</si>
  <si>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</si>
  <si>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</si>
  <si>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</si>
  <si>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</si>
  <si>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</si>
  <si>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</si>
  <si>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</si>
  <si>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</si>
  <si>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</si>
  <si>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</si>
  <si>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</si>
  <si>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</si>
  <si>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</si>
  <si>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</si>
  <si>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</si>
  <si>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</si>
  <si>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</si>
  <si>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</si>
  <si>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</si>
  <si>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</si>
  <si>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</si>
  <si>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</si>
  <si>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</si>
  <si>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</si>
  <si>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</si>
  <si>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</si>
  <si>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</si>
  <si>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</si>
  <si>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</si>
  <si>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</si>
  <si>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</si>
  <si>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</si>
  <si>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</si>
  <si>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</si>
  <si>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</si>
  <si>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</si>
  <si>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</si>
  <si>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</si>
  <si>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</si>
  <si>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</si>
  <si>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</si>
  <si>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</si>
  <si>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</si>
  <si>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</si>
  <si>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</si>
  <si>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</si>
  <si>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</si>
  <si>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</si>
  <si>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</si>
  <si>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</si>
  <si>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</si>
  <si>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</si>
  <si>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</si>
  <si>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</si>
  <si>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</si>
  <si>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</si>
  <si>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</si>
  <si>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</si>
  <si>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</si>
  <si>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</si>
  <si>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</si>
  <si>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</si>
  <si>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</si>
  <si>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</si>
  <si>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</si>
  <si>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</si>
  <si>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</si>
  <si>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</si>
  <si>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</si>
  <si>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</si>
  <si>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</si>
  <si>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</si>
  <si>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</si>
  <si>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</si>
  <si>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</si>
  <si>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</si>
  <si>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</si>
  <si>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</si>
  <si>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</si>
  <si>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</si>
  <si>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</si>
  <si>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</si>
  <si>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</si>
  <si>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</si>
  <si>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</si>
  <si>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</si>
  <si>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</si>
  <si>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</si>
  <si>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</si>
  <si>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</si>
  <si>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</si>
  <si>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</si>
  <si>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</si>
  <si>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</si>
  <si>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</si>
  <si>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</si>
  <si>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</si>
  <si>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</si>
  <si>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</si>
  <si>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</si>
  <si>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</si>
  <si>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</si>
  <si>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</si>
  <si>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</si>
  <si>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</si>
  <si>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</si>
  <si>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</si>
  <si>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</si>
  <si>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</si>
  <si>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</si>
  <si>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</si>
  <si>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</si>
  <si>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</si>
  <si>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</si>
  <si>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</si>
  <si>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</si>
  <si>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</si>
  <si>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</si>
  <si>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</si>
  <si>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</si>
  <si>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</si>
  <si>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</si>
  <si>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</si>
  <si>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</si>
  <si>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</si>
  <si>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</si>
  <si>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</si>
  <si>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</si>
  <si>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</si>
  <si>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</si>
  <si>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</si>
  <si>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</si>
  <si>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</si>
  <si>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</si>
  <si>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</si>
  <si>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</si>
  <si>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</si>
  <si>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</si>
  <si>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</si>
  <si>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</si>
  <si>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</si>
  <si>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</si>
  <si>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</si>
  <si>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</si>
  <si>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</si>
  <si>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</si>
  <si>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</si>
  <si>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</si>
  <si>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</si>
  <si>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</si>
  <si>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</si>
  <si>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</si>
  <si>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</si>
  <si>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</si>
  <si>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</si>
  <si>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</si>
  <si>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</si>
  <si>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</si>
  <si>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</si>
  <si>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</si>
  <si>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</si>
  <si>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</si>
  <si>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</si>
  <si>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</si>
  <si>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</si>
  <si>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</si>
  <si>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</si>
  <si>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</si>
  <si>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</si>
  <si>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</si>
  <si>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</si>
  <si>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</si>
  <si>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</si>
  <si>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</si>
  <si>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</si>
  <si>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</si>
  <si>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</si>
  <si>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</si>
  <si>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</si>
  <si>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</si>
  <si>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</si>
  <si>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</si>
  <si>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</si>
  <si>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</si>
  <si>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</si>
  <si>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</si>
  <si>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</si>
  <si>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</si>
  <si>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</si>
  <si>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</si>
  <si>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</si>
  <si>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</si>
  <si>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</si>
  <si>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</si>
  <si>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</si>
  <si>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</si>
  <si>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</si>
  <si>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</si>
  <si>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</si>
  <si>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</si>
  <si>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</si>
  <si>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</si>
  <si>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</si>
  <si>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</si>
  <si>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</si>
  <si>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</si>
  <si>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</si>
  <si>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</si>
  <si>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</si>
  <si>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</si>
  <si>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</si>
  <si>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</si>
  <si>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</si>
  <si>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</si>
  <si>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</si>
  <si>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</si>
  <si>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</si>
  <si>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</si>
  <si>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</si>
  <si>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</si>
  <si>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</si>
  <si>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</si>
  <si>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</si>
  <si>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</si>
  <si>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</si>
  <si>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</si>
  <si>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</si>
  <si>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</si>
  <si>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</si>
  <si>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</si>
  <si>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</si>
  <si>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</si>
  <si>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</si>
  <si>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</si>
  <si>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</si>
  <si>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</si>
  <si>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</si>
  <si>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</si>
  <si>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</si>
  <si>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</si>
  <si>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</si>
  <si>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</si>
  <si>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</si>
  <si>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</si>
  <si>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</si>
  <si>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</si>
  <si>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</si>
  <si>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</si>
  <si>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</si>
  <si>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</si>
  <si>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</si>
  <si>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</si>
  <si>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</si>
  <si>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</si>
  <si>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</si>
  <si>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</si>
  <si>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</si>
  <si>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</si>
  <si>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</si>
  <si>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</si>
  <si>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</si>
  <si>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</si>
  <si>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</si>
  <si>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</si>
  <si>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</si>
  <si>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</si>
  <si>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</si>
  <si>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</si>
  <si>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</si>
  <si>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</si>
  <si>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</si>
  <si>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</si>
  <si>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</si>
  <si>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</si>
  <si>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</si>
  <si>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</si>
  <si>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</si>
  <si>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</si>
  <si>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</si>
  <si>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</si>
  <si>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</si>
  <si>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</si>
  <si>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</si>
  <si>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</si>
  <si>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</si>
  <si>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</si>
  <si>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</si>
  <si>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</si>
  <si>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</si>
  <si>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</si>
  <si>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</si>
  <si>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</si>
  <si>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</si>
  <si>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</si>
  <si>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</si>
  <si>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</si>
  <si>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</si>
  <si>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</si>
  <si>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</si>
  <si>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</si>
  <si>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</si>
  <si>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</si>
  <si>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</si>
  <si>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</si>
  <si>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</si>
  <si>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</si>
  <si>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</si>
  <si>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</si>
  <si>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</si>
  <si>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</si>
  <si>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</si>
  <si>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</si>
  <si>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</si>
  <si>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</si>
  <si>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</si>
  <si>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</si>
  <si>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</si>
  <si>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</si>
  <si>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</si>
  <si>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</si>
  <si>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</si>
  <si>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</si>
  <si>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</si>
  <si>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</si>
  <si>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</si>
  <si>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</si>
  <si>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</si>
  <si>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</si>
  <si>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</si>
  <si>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</si>
  <si>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</si>
  <si>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</si>
  <si>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</si>
  <si>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</si>
  <si>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</si>
  <si>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</si>
  <si>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</si>
  <si>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</si>
  <si>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</si>
  <si>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</si>
  <si>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</si>
  <si>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</si>
  <si>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</si>
  <si>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</si>
  <si>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</si>
  <si>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</si>
  <si>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</si>
  <si>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</si>
  <si>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</si>
  <si>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</si>
  <si>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</si>
  <si>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</si>
  <si>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</si>
  <si>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</si>
  <si>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</si>
  <si>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</si>
  <si>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</si>
  <si>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</si>
  <si>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</si>
  <si>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</si>
  <si>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</si>
  <si>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</si>
  <si>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</si>
  <si>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</si>
  <si>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</si>
  <si>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</si>
  <si>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</si>
  <si>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</si>
  <si>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</si>
  <si>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</si>
  <si>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</si>
  <si>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</si>
  <si>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</si>
  <si>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</si>
  <si>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</si>
  <si>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</si>
  <si>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</si>
  <si>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</si>
  <si>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</si>
  <si>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</si>
  <si>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</si>
  <si>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</si>
  <si>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</si>
  <si>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</si>
  <si>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</si>
  <si>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</si>
  <si>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</si>
  <si>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</si>
  <si>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</si>
  <si>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</si>
  <si>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</si>
  <si>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</si>
  <si>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</si>
  <si>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</si>
  <si>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</si>
  <si>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</si>
  <si>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</si>
  <si>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</si>
  <si>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</si>
  <si>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</si>
  <si>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</si>
  <si>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</si>
  <si>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</si>
  <si>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</si>
  <si>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</si>
  <si>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</si>
  <si>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</si>
  <si>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</si>
  <si>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</si>
  <si>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</si>
  <si>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</si>
  <si>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</si>
  <si>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</si>
  <si>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</si>
  <si>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</si>
  <si>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</si>
  <si>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</si>
  <si>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</si>
  <si>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</si>
  <si>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</si>
  <si>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</si>
  <si>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</si>
  <si>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</si>
  <si>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</si>
  <si>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</si>
  <si>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</si>
  <si>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</si>
  <si>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</si>
  <si>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</si>
  <si>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</si>
  <si>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</si>
  <si>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</si>
  <si>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</si>
  <si>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</si>
  <si>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</si>
  <si>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</si>
  <si>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</si>
  <si>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</si>
  <si>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</si>
  <si>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</si>
  <si>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</si>
  <si>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</si>
  <si>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</si>
  <si>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</si>
  <si>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</si>
  <si>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</si>
  <si>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</si>
  <si>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</si>
  <si>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</si>
  <si>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</si>
  <si>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</si>
  <si>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</si>
  <si>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</si>
  <si>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</si>
  <si>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</si>
  <si>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</si>
  <si>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</si>
  <si>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</si>
  <si>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</si>
  <si>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</si>
  <si>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</si>
  <si>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</si>
  <si>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</si>
  <si>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</si>
  <si>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</si>
  <si>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</si>
  <si>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</si>
  <si>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</si>
  <si>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</si>
  <si>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</si>
  <si>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</si>
  <si>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</si>
  <si>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</si>
  <si>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</si>
  <si>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</si>
  <si>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</si>
  <si>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</si>
  <si>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</si>
  <si>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</si>
  <si>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</si>
  <si>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</si>
  <si>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</si>
  <si>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</si>
  <si>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</si>
  <si>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</si>
  <si>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</si>
  <si>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</si>
  <si>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</si>
  <si>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</si>
  <si>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</si>
  <si>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</si>
  <si>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</si>
  <si>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</si>
  <si>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</si>
  <si>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</si>
  <si>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</si>
  <si>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</si>
  <si>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</si>
  <si>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</si>
  <si>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</si>
  <si>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</si>
  <si>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</si>
  <si>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</si>
  <si>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</si>
  <si>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</si>
  <si>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</si>
  <si>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</si>
  <si>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</si>
  <si>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</si>
  <si>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</si>
  <si>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</si>
  <si>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</si>
  <si>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</si>
  <si>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</si>
  <si>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</si>
  <si>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</si>
  <si>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</si>
  <si>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</si>
  <si>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</si>
  <si>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</si>
  <si>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</si>
  <si>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</si>
  <si>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</si>
  <si>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</si>
  <si>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</si>
  <si>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</si>
  <si>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</si>
  <si>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</si>
  <si>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</si>
  <si>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</si>
  <si>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</si>
  <si>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</si>
  <si>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</si>
  <si>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</si>
  <si>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</si>
  <si>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</si>
  <si>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</si>
  <si>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</si>
  <si>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</si>
  <si>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</si>
  <si>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</si>
  <si>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</si>
  <si>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</si>
  <si>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</si>
  <si>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</si>
  <si>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</si>
  <si>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</si>
  <si>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</si>
  <si>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</si>
  <si>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</si>
  <si>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</si>
  <si>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</si>
  <si>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</si>
  <si>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</si>
  <si>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</si>
  <si>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</si>
  <si>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</si>
  <si>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</si>
  <si>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</si>
  <si>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</si>
  <si>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</si>
  <si>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</si>
  <si>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</si>
  <si>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</si>
  <si>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</si>
  <si>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</si>
  <si>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</si>
  <si>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</si>
  <si>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</si>
  <si>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</si>
  <si>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</si>
  <si>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</si>
  <si>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</si>
  <si>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</si>
  <si>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</si>
  <si>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</si>
  <si>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</si>
  <si>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</si>
  <si>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</si>
  <si>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</si>
  <si>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</si>
  <si>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</si>
  <si>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</si>
  <si>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</si>
  <si>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</si>
  <si>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</si>
  <si>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</si>
  <si>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</si>
  <si>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</si>
  <si>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</si>
  <si>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</si>
  <si>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</si>
  <si>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</si>
  <si>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</si>
  <si>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</si>
  <si>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</si>
  <si>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</si>
  <si>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</si>
  <si>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</si>
  <si>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</si>
  <si>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</si>
  <si>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</si>
  <si>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</si>
  <si>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</si>
  <si>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</si>
  <si>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</si>
  <si>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</si>
  <si>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</si>
  <si>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</si>
  <si>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</si>
  <si>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</si>
  <si>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</si>
  <si>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</si>
  <si>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</si>
  <si>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</si>
  <si>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</si>
  <si>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</si>
  <si>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</si>
  <si>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</si>
  <si>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</si>
  <si>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</si>
  <si>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</si>
  <si>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</si>
  <si>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</si>
  <si>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</si>
  <si>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</si>
  <si>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</si>
  <si>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</si>
  <si>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</si>
  <si>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</si>
  <si>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</si>
  <si>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</si>
  <si>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</si>
  <si>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</si>
  <si>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</si>
  <si>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</si>
  <si>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</si>
  <si>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</si>
  <si>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</si>
  <si>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</si>
  <si>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</si>
  <si>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</si>
  <si>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</si>
  <si>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</si>
  <si>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</si>
  <si>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</si>
  <si>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</si>
  <si>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</si>
  <si>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</si>
  <si>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</si>
  <si>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</si>
  <si>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</si>
  <si>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</si>
  <si>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</si>
  <si>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</si>
  <si>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</si>
  <si>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</si>
  <si>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</si>
  <si>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</si>
  <si>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</si>
  <si>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</si>
  <si>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</si>
  <si>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</si>
  <si>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</si>
  <si>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</si>
  <si>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</si>
  <si>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</si>
  <si>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</si>
  <si>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</si>
  <si>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</si>
  <si>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</si>
  <si>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</si>
  <si>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</si>
  <si>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</si>
  <si>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</si>
  <si>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</si>
  <si>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</si>
  <si>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</si>
  <si>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</si>
  <si>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</si>
  <si>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</si>
  <si>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</si>
  <si>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</si>
  <si>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</si>
  <si>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</si>
  <si>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</si>
  <si>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</si>
  <si>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</si>
  <si>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</si>
  <si>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</si>
  <si>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</si>
  <si>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</si>
  <si>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</si>
  <si>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</si>
  <si>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</si>
  <si>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</si>
  <si>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</si>
  <si>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</si>
  <si>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</si>
  <si>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</si>
  <si>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</si>
  <si>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</si>
  <si>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</si>
  <si>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</si>
  <si>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</si>
  <si>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</si>
  <si>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</si>
  <si>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</si>
  <si>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</si>
  <si>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</si>
  <si>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</si>
  <si>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</si>
  <si>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</si>
  <si>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</si>
  <si>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</si>
  <si>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</si>
  <si>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</si>
  <si>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</si>
  <si>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</si>
  <si>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</si>
  <si>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</si>
  <si>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</si>
  <si>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</si>
  <si>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</si>
  <si>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</si>
  <si>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</si>
  <si>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</si>
  <si>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</si>
  <si>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</si>
  <si>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</si>
  <si>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</si>
  <si>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</si>
  <si>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</si>
  <si>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</si>
  <si>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</si>
  <si>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</si>
  <si>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</si>
  <si>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</si>
  <si>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</si>
  <si>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</si>
  <si>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</si>
  <si>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</si>
  <si>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</si>
  <si>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</si>
  <si>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</si>
  <si>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</si>
  <si>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</si>
  <si>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</si>
  <si>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</si>
  <si>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</si>
  <si>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</si>
  <si>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</si>
  <si>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</si>
  <si>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</si>
  <si>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</si>
  <si>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</si>
  <si>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</si>
  <si>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</si>
  <si>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</si>
  <si>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</si>
  <si>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</si>
  <si>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</si>
  <si>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</si>
  <si>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</si>
  <si>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</si>
  <si>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</si>
  <si>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</si>
  <si>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</si>
  <si>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</si>
  <si>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</si>
  <si>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</si>
  <si>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</si>
  <si>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</si>
  <si>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</si>
  <si>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</si>
  <si>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</si>
  <si>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</si>
  <si>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</si>
  <si>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</si>
  <si>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</si>
  <si>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</si>
  <si>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</si>
  <si>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</si>
  <si>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</si>
  <si>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</si>
  <si>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</si>
  <si>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</si>
  <si>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</si>
  <si>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</si>
  <si>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</si>
  <si>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</si>
  <si>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</si>
  <si>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</si>
  <si>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</si>
  <si>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</si>
  <si>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</si>
  <si>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</si>
  <si>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</si>
  <si>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</si>
  <si>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</si>
  <si>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</si>
  <si>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</si>
  <si>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</si>
  <si>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</si>
  <si>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</si>
  <si>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</si>
  <si>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</si>
  <si>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</si>
  <si>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</si>
  <si>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</si>
  <si>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</si>
  <si>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</si>
  <si>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</si>
  <si>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</si>
  <si>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</si>
  <si>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</si>
  <si>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</si>
  <si>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</si>
  <si>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</si>
  <si>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</si>
  <si>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</si>
  <si>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</si>
  <si>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</si>
  <si>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</si>
  <si>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</si>
  <si>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</si>
  <si>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</si>
  <si>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</si>
  <si>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</si>
  <si>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</si>
  <si>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</si>
  <si>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</si>
  <si>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</si>
  <si>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</si>
  <si>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</si>
  <si>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</si>
  <si>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</si>
  <si>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</si>
  <si>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</si>
  <si>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</si>
  <si>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</si>
  <si>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</si>
  <si>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</si>
  <si>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</si>
  <si>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</si>
  <si>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</si>
  <si>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</si>
  <si>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</si>
  <si>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</si>
  <si>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</si>
  <si>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</si>
  <si>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</si>
  <si>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</si>
  <si>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</si>
  <si>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</si>
  <si>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</si>
  <si>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</si>
  <si>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</si>
  <si>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</si>
  <si>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</si>
  <si>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</si>
  <si>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</si>
  <si>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</si>
  <si>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</si>
  <si>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</si>
  <si>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</si>
  <si>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</si>
  <si>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</si>
  <si>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</si>
  <si>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</si>
  <si>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</si>
  <si>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</si>
  <si>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</si>
  <si>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</si>
  <si>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</si>
  <si>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</si>
  <si>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</si>
  <si>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</si>
  <si>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</si>
  <si>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</si>
  <si>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</si>
  <si>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</si>
  <si>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</si>
  <si>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</si>
  <si>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</si>
  <si>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</si>
  <si>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</si>
  <si>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</si>
  <si>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</si>
  <si>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</si>
  <si>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</si>
  <si>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</si>
  <si>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</si>
  <si>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</si>
  <si>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</si>
  <si>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</si>
  <si>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</si>
  <si>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</si>
  <si>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</si>
  <si>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</si>
  <si>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</si>
  <si>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</si>
  <si>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</si>
  <si>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</si>
  <si>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</si>
  <si>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</si>
  <si>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</si>
  <si>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</si>
  <si>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</si>
  <si>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</si>
  <si>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</si>
  <si>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</si>
  <si>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</si>
  <si>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</si>
  <si>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</si>
  <si>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</si>
  <si>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</si>
  <si>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</si>
  <si>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</si>
  <si>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</si>
  <si>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</si>
  <si>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</si>
  <si>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</si>
  <si>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</si>
  <si>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</si>
  <si>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</si>
  <si>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</si>
  <si>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</si>
  <si>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</si>
  <si>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</si>
  <si>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</si>
  <si>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</si>
  <si>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</si>
  <si>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</si>
  <si>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</si>
  <si>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</si>
  <si>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</si>
  <si>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</si>
  <si>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</si>
  <si>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</si>
  <si>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</si>
  <si>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</si>
  <si>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</si>
  <si>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</si>
  <si>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</si>
  <si>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</si>
  <si>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</si>
  <si>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</si>
  <si>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</si>
  <si>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</si>
  <si>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</si>
  <si>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</si>
  <si>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</si>
  <si>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</si>
  <si>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</si>
  <si>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</si>
  <si>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</si>
  <si>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</si>
  <si>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</si>
  <si>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</si>
  <si>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</si>
  <si>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</si>
  <si>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</si>
  <si>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</si>
  <si>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</si>
  <si>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</si>
  <si>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</si>
  <si>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</si>
  <si>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</si>
  <si>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</si>
  <si>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</si>
  <si>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</si>
  <si>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</si>
  <si>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</si>
  <si>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</si>
  <si>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</si>
  <si>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</si>
  <si>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</si>
  <si>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</si>
  <si>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</si>
  <si>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</si>
  <si>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</si>
  <si>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</si>
  <si>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</si>
  <si>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</si>
  <si>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</si>
  <si>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</si>
  <si>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</si>
  <si>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</si>
  <si>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</si>
  <si>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</si>
  <si>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</si>
  <si>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</si>
  <si>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</si>
  <si>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</si>
  <si>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</si>
  <si>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</si>
  <si>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</si>
  <si>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</si>
  <si>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</si>
  <si>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</si>
  <si>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</si>
  <si>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</si>
  <si>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</si>
  <si>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</si>
  <si>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</si>
  <si>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</si>
  <si>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</si>
  <si>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</si>
  <si>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</si>
  <si>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</si>
  <si>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</si>
  <si>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</si>
  <si>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</si>
  <si>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</si>
  <si>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</si>
  <si>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</si>
  <si>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</si>
  <si>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</si>
  <si>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</si>
  <si>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</si>
  <si>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</si>
  <si>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</si>
  <si>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</si>
  <si>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</si>
  <si>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</si>
  <si>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</si>
  <si>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</si>
  <si>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</si>
  <si>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</si>
  <si>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</si>
  <si>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</si>
  <si>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</si>
  <si>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</si>
  <si>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</si>
  <si>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</si>
  <si>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</si>
  <si>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</si>
  <si>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</si>
  <si>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</si>
  <si>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</si>
  <si>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</si>
  <si>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</si>
  <si>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</si>
  <si>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</si>
  <si>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</si>
  <si>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</si>
  <si>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</si>
  <si>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</si>
  <si>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</si>
  <si>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</si>
  <si>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</si>
  <si>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</si>
  <si>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</si>
  <si>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</si>
  <si>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</si>
  <si>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</si>
  <si>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</si>
  <si>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</si>
  <si>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</si>
  <si>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</si>
  <si>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</si>
  <si>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</si>
  <si>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</si>
  <si>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</si>
  <si>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</si>
  <si>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</si>
  <si>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</si>
  <si>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</si>
  <si>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</si>
  <si>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</si>
  <si>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</si>
  <si>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</si>
  <si>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</si>
  <si>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</si>
  <si>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</si>
  <si>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</si>
  <si>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</si>
  <si>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</si>
  <si>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</si>
  <si>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</si>
  <si>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</si>
  <si>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</si>
  <si>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</si>
  <si>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</si>
  <si>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</si>
  <si>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</si>
  <si>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</si>
  <si>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</si>
  <si>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</si>
  <si>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</si>
  <si>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</si>
  <si>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</si>
  <si>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</si>
  <si>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</si>
  <si>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</si>
  <si>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</si>
  <si>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</si>
  <si>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</si>
  <si>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</si>
  <si>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</si>
  <si>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</si>
  <si>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</si>
  <si>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</si>
  <si>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</si>
  <si>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</si>
  <si>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</si>
  <si>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</si>
  <si>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</si>
  <si>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</si>
  <si>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</si>
  <si>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</si>
  <si>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</si>
  <si>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</si>
  <si>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</si>
  <si>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</si>
  <si>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</si>
  <si>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</si>
  <si>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</si>
  <si>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</si>
  <si>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</si>
  <si>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</si>
  <si>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</si>
  <si>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</si>
  <si>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</si>
  <si>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</si>
  <si>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</si>
  <si>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</si>
  <si>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</si>
  <si>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</si>
  <si>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</si>
  <si>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</si>
  <si>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</si>
  <si>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</si>
  <si>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</si>
  <si>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</si>
  <si>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</si>
  <si>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</si>
  <si>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</si>
  <si>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</si>
  <si>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</si>
  <si>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</si>
  <si>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</si>
  <si>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</si>
  <si>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</si>
  <si>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</si>
  <si>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</si>
  <si>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</si>
  <si>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</si>
  <si>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</si>
  <si>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</si>
  <si>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</si>
  <si>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</si>
  <si>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</si>
  <si>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</si>
  <si>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</si>
  <si>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</si>
  <si>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</si>
  <si>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</si>
  <si>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</si>
  <si>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</si>
  <si>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</si>
  <si>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</si>
  <si>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</si>
  <si>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</si>
  <si>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</si>
  <si>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</si>
  <si>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</si>
  <si>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</si>
  <si>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</si>
  <si>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</si>
  <si>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</si>
  <si>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</si>
  <si>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</si>
  <si>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</si>
  <si>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</si>
  <si>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</si>
  <si>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</si>
  <si>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</si>
  <si>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</si>
  <si>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</si>
  <si>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</si>
  <si>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</si>
  <si>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</si>
  <si>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</si>
  <si>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</si>
  <si>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</si>
  <si>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</si>
  <si>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</si>
  <si>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</si>
  <si>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</si>
  <si>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</si>
  <si>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</si>
  <si>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</si>
  <si>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</si>
  <si>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</si>
  <si>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</si>
  <si>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</si>
  <si>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</si>
  <si>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</si>
  <si>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</si>
  <si>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</si>
  <si>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</si>
  <si>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</si>
  <si>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</si>
  <si>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</si>
  <si>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</si>
  <si>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</si>
  <si>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</si>
  <si>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</si>
  <si>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</si>
  <si>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</si>
  <si>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</si>
  <si>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</si>
  <si>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</si>
  <si>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</si>
  <si>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</si>
  <si>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</si>
  <si>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</si>
  <si>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</si>
  <si>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</si>
  <si>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</si>
  <si>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</si>
  <si>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</si>
  <si>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</si>
  <si>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</si>
  <si>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</si>
  <si>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</si>
  <si>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</si>
  <si>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</si>
  <si>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</si>
  <si>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</si>
  <si>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</si>
  <si>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</si>
  <si>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</si>
  <si>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</si>
  <si>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</si>
  <si>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</si>
  <si>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</si>
  <si>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</si>
  <si>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</si>
  <si>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</si>
  <si>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</si>
  <si>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</si>
  <si>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</si>
  <si>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</si>
  <si>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</si>
  <si>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</si>
  <si>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</si>
  <si>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</si>
  <si>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</si>
  <si>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</si>
  <si>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</si>
  <si>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</si>
  <si>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</si>
  <si>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</si>
  <si>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</si>
  <si>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</si>
  <si>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</si>
  <si>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</si>
  <si>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</si>
  <si>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</si>
  <si>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</si>
  <si>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</si>
  <si>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</si>
  <si>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</si>
  <si>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</si>
  <si>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</si>
  <si>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</si>
  <si>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</si>
  <si>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</si>
  <si>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</si>
  <si>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</si>
  <si>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</si>
  <si>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</si>
  <si>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</si>
  <si>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</si>
  <si>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</si>
  <si>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</si>
  <si>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</si>
  <si>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</si>
  <si>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</si>
  <si>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</si>
  <si>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</si>
  <si>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</si>
  <si>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</si>
  <si>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</si>
  <si>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</si>
  <si>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</si>
  <si>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</si>
  <si>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</si>
  <si>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</si>
  <si>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</si>
  <si>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</si>
  <si>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</si>
  <si>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</si>
  <si>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</si>
  <si>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</si>
  <si>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</si>
  <si>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</si>
  <si>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</si>
  <si>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</si>
  <si>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</si>
  <si>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</si>
  <si>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</si>
  <si>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</si>
  <si>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</si>
  <si>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</si>
  <si>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</si>
  <si>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</si>
  <si>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</si>
  <si>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</si>
  <si>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</si>
  <si>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</si>
  <si>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</si>
  <si>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</si>
  <si>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</si>
  <si>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</si>
  <si>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</si>
  <si>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</si>
  <si>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</si>
  <si>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</si>
  <si>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</si>
  <si>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</si>
  <si>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</si>
  <si>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</si>
  <si>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</si>
  <si>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</si>
  <si>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</si>
  <si>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</si>
  <si>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</si>
  <si>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</si>
  <si>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</si>
  <si>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</si>
  <si>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</si>
  <si>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</si>
  <si>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</si>
  <si>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</si>
  <si>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</si>
  <si>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</si>
  <si>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</si>
  <si>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</si>
  <si>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</si>
  <si>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</si>
  <si>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</si>
  <si>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</si>
  <si>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</si>
  <si>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</si>
  <si>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</si>
  <si>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</si>
  <si>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</si>
  <si>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</si>
  <si>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</si>
  <si>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</si>
  <si>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</si>
  <si>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</si>
  <si>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</si>
  <si>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</si>
  <si>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</si>
  <si>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</si>
  <si>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</si>
  <si>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</si>
  <si>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</si>
  <si>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</si>
  <si>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</si>
  <si>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</si>
  <si>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</si>
  <si>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</si>
  <si>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</si>
  <si>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</si>
  <si>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</si>
  <si>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</si>
  <si>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</si>
  <si>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</si>
  <si>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</si>
  <si>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</si>
  <si>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</si>
  <si>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</si>
  <si>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</si>
  <si>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</si>
  <si>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</si>
  <si>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</si>
  <si>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</si>
  <si>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</si>
  <si>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</si>
  <si>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</si>
  <si>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</si>
  <si>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</si>
  <si>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</si>
  <si>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</si>
  <si>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</si>
  <si>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</si>
  <si>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</si>
  <si>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</si>
  <si>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</si>
  <si>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</si>
  <si>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</si>
  <si>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</si>
  <si>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</si>
  <si>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</si>
  <si>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</si>
  <si>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</si>
  <si>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</si>
  <si>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</si>
  <si>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</si>
  <si>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</si>
  <si>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</si>
  <si>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</si>
  <si>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</si>
  <si>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</si>
  <si>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</si>
  <si>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</si>
  <si>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</si>
  <si>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</si>
  <si>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</si>
  <si>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</si>
  <si>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</si>
  <si>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</si>
  <si>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</si>
  <si>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</si>
  <si>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</si>
  <si>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</si>
  <si>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</si>
  <si>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</si>
  <si>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</si>
  <si>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</si>
  <si>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</si>
  <si>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</si>
  <si>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</si>
  <si>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</si>
  <si>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</si>
  <si>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</si>
  <si>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</si>
  <si>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</si>
  <si>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</si>
  <si>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</si>
  <si>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</si>
  <si>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</si>
  <si>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</si>
  <si>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</si>
  <si>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</si>
  <si>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</si>
  <si>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</si>
  <si>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</si>
  <si>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</si>
  <si>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</si>
  <si>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</si>
  <si>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</si>
  <si>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</si>
  <si>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</si>
  <si>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</si>
  <si>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</si>
  <si>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</si>
  <si>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</si>
  <si>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</si>
  <si>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</si>
  <si>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</si>
  <si>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</si>
  <si>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</si>
  <si>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</si>
  <si>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</si>
  <si>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</si>
  <si>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</si>
  <si>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</si>
  <si>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</si>
  <si>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</si>
  <si>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</si>
  <si>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</si>
  <si>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</si>
  <si>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</si>
  <si>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</si>
  <si>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</si>
  <si>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</si>
  <si>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</si>
  <si>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</si>
  <si>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</si>
  <si>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</si>
  <si>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</si>
  <si>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</si>
  <si>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</si>
  <si>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</si>
  <si>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</si>
  <si>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</si>
  <si>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</si>
  <si>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</si>
  <si>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</si>
  <si>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</si>
  <si>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</si>
  <si>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</si>
  <si>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</si>
  <si>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</si>
  <si>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</si>
  <si>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</si>
  <si>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</si>
  <si>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</si>
  <si>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</si>
  <si>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</si>
  <si>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</si>
  <si>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</si>
  <si>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</si>
  <si>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</si>
  <si>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</si>
  <si>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</si>
  <si>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</si>
  <si>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</si>
  <si>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</si>
  <si>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</si>
  <si>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</si>
  <si>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</si>
  <si>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</si>
  <si>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</si>
  <si>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</si>
  <si>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</si>
  <si>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</si>
  <si>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</si>
  <si>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</si>
  <si>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</si>
  <si>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</si>
  <si>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</si>
  <si>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</si>
  <si>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</si>
  <si>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</si>
  <si>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</si>
  <si>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</si>
  <si>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</si>
  <si>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</si>
  <si>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</si>
  <si>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</si>
  <si>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</si>
  <si>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</si>
  <si>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</si>
  <si>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</si>
  <si>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</si>
  <si>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</si>
  <si>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</si>
  <si>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</si>
  <si>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</si>
  <si>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</si>
  <si>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</si>
  <si>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</si>
  <si>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</si>
  <si>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</si>
  <si>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</si>
  <si>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</si>
  <si>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</si>
  <si>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</si>
  <si>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</si>
  <si>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</si>
  <si>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</si>
  <si>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</si>
  <si>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</si>
  <si>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</si>
  <si>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</si>
  <si>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</si>
  <si>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</si>
  <si>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</si>
  <si>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</si>
  <si>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</si>
  <si>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</si>
  <si>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</si>
  <si>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</si>
  <si>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</si>
  <si>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</si>
  <si>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</si>
  <si>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</si>
  <si>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</si>
  <si>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</si>
  <si>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</si>
  <si>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</si>
  <si>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</si>
  <si>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</si>
  <si>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</si>
  <si>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</si>
  <si>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</si>
  <si>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</si>
  <si>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</si>
  <si>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</si>
  <si>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</si>
  <si>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</si>
  <si>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</si>
  <si>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</si>
  <si>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</si>
  <si>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</si>
  <si>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</si>
  <si>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</si>
  <si>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</si>
  <si>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</si>
  <si>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</si>
  <si>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</si>
  <si>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</si>
  <si>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</si>
  <si>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</si>
  <si>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</si>
  <si>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</si>
  <si>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</si>
  <si>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</si>
  <si>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</si>
  <si>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</si>
  <si>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</si>
  <si>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</si>
  <si>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</si>
  <si>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</si>
  <si>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</si>
  <si>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</si>
  <si>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</si>
  <si>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</si>
  <si>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</si>
  <si>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</si>
  <si>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</si>
  <si>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</si>
  <si>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</si>
  <si>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</si>
  <si>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</si>
  <si>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</si>
  <si>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</si>
  <si>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</si>
  <si>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</si>
  <si>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</si>
  <si>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</si>
  <si>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</si>
  <si>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</si>
  <si>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</si>
  <si>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</si>
  <si>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</si>
  <si>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</si>
  <si>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</si>
  <si>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</si>
  <si>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</si>
  <si>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</si>
  <si>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</si>
  <si>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</si>
  <si>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</si>
  <si>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</si>
  <si>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</si>
  <si>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</si>
  <si>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</si>
  <si>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</si>
  <si>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</si>
  <si>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</si>
  <si>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</si>
  <si>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</si>
  <si>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</si>
  <si>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</si>
  <si>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</si>
  <si>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</si>
  <si>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</si>
  <si>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</si>
  <si>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</si>
  <si>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</si>
  <si>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</si>
  <si>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</si>
  <si>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</si>
  <si>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</si>
  <si>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</si>
  <si>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</si>
  <si>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</si>
  <si>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</si>
  <si>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</si>
  <si>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</si>
  <si>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</si>
  <si>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</si>
  <si>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</si>
  <si>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</si>
  <si>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</si>
  <si>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</si>
  <si>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</si>
  <si>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</si>
  <si>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</si>
  <si>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</si>
  <si>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</si>
  <si>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</si>
  <si>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</si>
  <si>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</si>
  <si>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</si>
  <si>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</si>
  <si>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</si>
  <si>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</si>
  <si>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</si>
  <si>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</si>
  <si>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</si>
  <si>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</si>
  <si>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</si>
  <si>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</si>
  <si>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</si>
  <si>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</si>
  <si>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</si>
  <si>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</si>
  <si>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</si>
  <si>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</si>
  <si>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</si>
  <si>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</si>
  <si>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</si>
  <si>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</si>
  <si>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</si>
  <si>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</si>
  <si>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</si>
  <si>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</si>
  <si>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</si>
  <si>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</si>
  <si>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</si>
  <si>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</si>
  <si>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</si>
  <si>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</si>
  <si>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</si>
  <si>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</si>
  <si>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</si>
  <si>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</si>
  <si>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</si>
  <si>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</si>
  <si>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</si>
  <si>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</si>
  <si>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</si>
  <si>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</si>
  <si>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</si>
  <si>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</si>
  <si>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</si>
  <si>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</si>
  <si>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</si>
  <si>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</si>
  <si>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</si>
  <si>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</si>
  <si>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</si>
  <si>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</si>
  <si>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</si>
  <si>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</si>
  <si>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</si>
  <si>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</si>
  <si>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</si>
  <si>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</si>
  <si>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</si>
  <si>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</si>
  <si>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</si>
  <si>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</si>
  <si>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</si>
  <si>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</si>
  <si>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</si>
  <si>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</si>
  <si>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</si>
  <si>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</si>
  <si>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</si>
  <si>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</si>
  <si>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</si>
  <si>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</si>
  <si>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</si>
  <si>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</si>
  <si>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</si>
  <si>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</si>
  <si>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</si>
  <si>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</si>
  <si>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</si>
  <si>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</si>
  <si>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</si>
  <si>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</si>
  <si>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</si>
  <si>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</si>
  <si>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</si>
  <si>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</si>
  <si>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</si>
  <si>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</si>
  <si>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</si>
  <si>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</si>
  <si>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</si>
  <si>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</si>
  <si>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</si>
  <si>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</si>
  <si>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</si>
  <si>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</si>
  <si>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</si>
  <si>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</si>
  <si>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</si>
  <si>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</si>
  <si>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</si>
  <si>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</si>
  <si>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</si>
  <si>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</si>
  <si>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</si>
  <si>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</si>
  <si>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</si>
  <si>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</si>
  <si>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</si>
  <si>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</si>
  <si>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</si>
  <si>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</si>
  <si>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</si>
  <si>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</si>
  <si>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</si>
  <si>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</si>
  <si>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</si>
  <si>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</si>
  <si>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</si>
  <si>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</si>
  <si>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</si>
  <si>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</si>
  <si>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</si>
  <si>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</si>
  <si>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</si>
  <si>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</si>
  <si>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</si>
  <si>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</si>
  <si>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</si>
  <si>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</si>
  <si>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</si>
  <si>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</si>
  <si>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</si>
  <si>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</si>
  <si>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</si>
  <si>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</si>
  <si>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</si>
  <si>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</si>
  <si>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</si>
  <si>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</si>
  <si>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</si>
  <si>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</si>
  <si>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</si>
  <si>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</si>
  <si>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</si>
  <si>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</si>
  <si>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</si>
  <si>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</si>
  <si>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</si>
  <si>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</si>
  <si>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</si>
  <si>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</si>
  <si>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</si>
  <si>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</si>
  <si>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</si>
  <si>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</si>
  <si>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</si>
  <si>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</si>
  <si>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</si>
  <si>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</si>
  <si>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</si>
  <si>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</si>
  <si>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</si>
  <si>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</si>
  <si>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</si>
  <si>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</si>
  <si>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</si>
  <si>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</si>
  <si>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</si>
  <si>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</si>
  <si>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</si>
  <si>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</si>
  <si>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</si>
  <si>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</si>
  <si>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</si>
  <si>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</si>
  <si>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</si>
  <si>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</si>
  <si>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</si>
  <si>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</si>
  <si>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</si>
  <si>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</si>
  <si>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</si>
  <si>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</si>
  <si>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</si>
  <si>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</si>
  <si>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</si>
  <si>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</si>
  <si>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</si>
  <si>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</si>
  <si>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</si>
  <si>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</si>
  <si>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</si>
  <si>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</si>
  <si>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</si>
  <si>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</si>
  <si>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</si>
  <si>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</si>
  <si>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</si>
  <si>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</si>
  <si>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</si>
  <si>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</si>
  <si>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</si>
  <si>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</si>
  <si>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</si>
  <si>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</si>
  <si>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</si>
  <si>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</si>
  <si>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</si>
  <si>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</si>
  <si>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</si>
  <si>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</si>
  <si>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</si>
  <si>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</si>
  <si>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</si>
  <si>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</si>
  <si>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</si>
  <si>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</si>
  <si>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</si>
  <si>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</si>
  <si>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</si>
  <si>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</si>
  <si>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</si>
  <si>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</si>
  <si>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</si>
  <si>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</si>
  <si>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</si>
  <si>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</si>
  <si>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</si>
  <si>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</si>
  <si>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</si>
  <si>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</si>
  <si>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</si>
  <si>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</si>
  <si>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</si>
  <si>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</si>
  <si>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</si>
  <si>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</si>
  <si>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</si>
  <si>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</si>
  <si>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</si>
  <si>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</si>
  <si>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</si>
  <si>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</si>
  <si>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</si>
  <si>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</si>
  <si>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</si>
  <si>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</si>
  <si>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</si>
  <si>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</si>
  <si>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</si>
  <si>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</si>
  <si>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</si>
  <si>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</si>
  <si>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</si>
  <si>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</si>
  <si>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</si>
  <si>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</si>
  <si>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</si>
  <si>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</si>
  <si>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</si>
  <si>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</si>
  <si>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</si>
  <si>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</si>
  <si>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</si>
  <si>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</si>
  <si>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</si>
  <si>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</si>
  <si>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</si>
  <si>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</si>
  <si>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</si>
  <si>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</si>
  <si>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</si>
  <si>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</si>
  <si>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</si>
  <si>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</si>
  <si>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</si>
  <si>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</si>
  <si>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</si>
  <si>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</si>
  <si>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</si>
  <si>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</si>
  <si>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</si>
  <si>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</si>
  <si>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</si>
  <si>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</si>
  <si>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</si>
  <si>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</si>
  <si>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</si>
  <si>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</si>
  <si>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</si>
  <si>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</si>
  <si>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</si>
  <si>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</si>
  <si>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</si>
  <si>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</si>
  <si>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</si>
  <si>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</si>
  <si>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</si>
  <si>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</si>
  <si>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</si>
  <si>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</si>
  <si>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</si>
  <si>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</si>
  <si>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</si>
  <si>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</si>
  <si>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</si>
  <si>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</si>
  <si>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</si>
  <si>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</si>
  <si>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</si>
  <si>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</si>
  <si>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</si>
  <si>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</si>
  <si>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</si>
  <si>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</si>
  <si>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</si>
  <si>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</si>
  <si>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</si>
  <si>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</si>
  <si>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</si>
  <si>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</si>
  <si>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</si>
  <si>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</si>
  <si>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</si>
  <si>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</si>
  <si>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</si>
  <si>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</si>
  <si>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</si>
  <si>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</si>
  <si>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</si>
  <si>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</si>
  <si>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</si>
  <si>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</si>
  <si>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</si>
  <si>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</si>
  <si>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</si>
  <si>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</si>
  <si>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</si>
  <si>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</si>
  <si>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</si>
  <si>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</si>
  <si>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</si>
  <si>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</si>
  <si>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</si>
  <si>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</si>
  <si>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</si>
  <si>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</si>
  <si>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</si>
  <si>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</si>
  <si>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</si>
  <si>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</si>
  <si>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</si>
  <si>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</si>
  <si>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</si>
  <si>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</si>
  <si>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</si>
  <si>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</si>
  <si>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</si>
  <si>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</si>
  <si>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</si>
  <si>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</si>
  <si>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</si>
  <si>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</si>
  <si>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</si>
  <si>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</si>
  <si>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</si>
  <si>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</si>
  <si>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</si>
  <si>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</si>
  <si>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</si>
  <si>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</si>
  <si>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</si>
  <si>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</si>
  <si>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</si>
  <si>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</si>
  <si>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</si>
  <si>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</si>
  <si>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</si>
  <si>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</si>
  <si>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</si>
  <si>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</si>
  <si>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</si>
  <si>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</si>
  <si>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</si>
  <si>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</si>
  <si>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</si>
  <si>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</si>
  <si>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</si>
  <si>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</si>
  <si>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</si>
  <si>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</si>
  <si>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</si>
  <si>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</si>
  <si>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</si>
  <si>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</si>
  <si>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</si>
  <si>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</si>
  <si>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</si>
  <si>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</si>
  <si>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</si>
  <si>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</si>
  <si>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</si>
  <si>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</si>
  <si>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</si>
  <si>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</si>
  <si>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</si>
  <si>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</si>
  <si>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</si>
  <si>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</si>
  <si>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</si>
  <si>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</si>
  <si>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</si>
  <si>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</si>
  <si>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</si>
  <si>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</si>
  <si>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</si>
  <si>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</si>
  <si>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</si>
  <si>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</si>
  <si>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</si>
  <si>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</si>
  <si>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</si>
  <si>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</si>
  <si>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</si>
  <si>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</si>
  <si>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</si>
  <si>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</si>
  <si>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</si>
  <si>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</si>
  <si>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</si>
  <si>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</si>
  <si>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</si>
  <si>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</si>
  <si>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</si>
  <si>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</si>
  <si>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</si>
  <si>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</si>
  <si>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</si>
  <si>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</si>
  <si>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</si>
  <si>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</si>
  <si>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</si>
  <si>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</si>
  <si>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</si>
  <si>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</si>
  <si>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</si>
  <si>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</si>
  <si>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</si>
  <si>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</si>
  <si>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</si>
  <si>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</si>
  <si>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</si>
  <si>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</si>
  <si>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</si>
  <si>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</si>
  <si>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</si>
  <si>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</si>
  <si>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</si>
  <si>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</si>
  <si>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</si>
  <si>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</si>
  <si>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</si>
  <si>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</si>
  <si>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</si>
  <si>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</si>
  <si>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</si>
  <si>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</si>
  <si>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</si>
  <si>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</si>
  <si>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</si>
  <si>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</si>
  <si>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</si>
  <si>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</si>
  <si>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</si>
  <si>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</si>
  <si>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</si>
  <si>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</si>
  <si>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</si>
  <si>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</si>
  <si>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</si>
  <si>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</si>
  <si>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</si>
  <si>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</si>
  <si>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</si>
  <si>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</si>
  <si>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</si>
  <si>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</si>
  <si>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</si>
  <si>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</si>
  <si>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</si>
  <si>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</si>
  <si>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</si>
  <si>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</si>
  <si>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</si>
  <si>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</si>
  <si>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</si>
  <si>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</si>
  <si>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</si>
  <si>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</si>
  <si>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</si>
  <si>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</si>
  <si>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</si>
  <si>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</si>
  <si>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</si>
  <si>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</si>
  <si>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</si>
  <si>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</si>
  <si>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</si>
  <si>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</si>
  <si>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</si>
  <si>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</si>
  <si>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</si>
  <si>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</si>
  <si>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</si>
  <si>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</si>
  <si>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</si>
  <si>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</si>
  <si>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</si>
  <si>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</si>
  <si>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</si>
  <si>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</si>
  <si>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</si>
  <si>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</si>
  <si>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</si>
  <si>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</si>
  <si>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</si>
  <si>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</si>
  <si>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</si>
  <si>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</si>
  <si>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</si>
  <si>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</si>
  <si>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</si>
  <si>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</si>
  <si>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</si>
  <si>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</si>
  <si>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</si>
  <si>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</si>
  <si>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</si>
  <si>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</si>
  <si>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</si>
  <si>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</si>
  <si>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</si>
  <si>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</si>
  <si>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</si>
  <si>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</si>
  <si>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</si>
  <si>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</si>
  <si>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</si>
  <si>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</si>
  <si>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</si>
  <si>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</si>
  <si>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</si>
  <si>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</si>
  <si>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</si>
  <si>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</si>
  <si>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</si>
  <si>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</si>
  <si>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</si>
  <si>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</si>
  <si>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</si>
  <si>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</si>
  <si>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</si>
  <si>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</si>
  <si>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</si>
  <si>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</si>
  <si>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</si>
  <si>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</si>
  <si>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</si>
  <si>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</si>
  <si>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</si>
  <si>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</si>
  <si>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</si>
  <si>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</si>
  <si>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</si>
  <si>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</si>
  <si>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</si>
  <si>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</si>
  <si>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</si>
  <si>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</si>
  <si>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</si>
  <si>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</si>
  <si>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</si>
  <si>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</si>
  <si>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</si>
  <si>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</si>
  <si>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</si>
  <si>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</si>
  <si>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</si>
  <si>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</si>
  <si>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</si>
  <si>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</si>
  <si>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</si>
  <si>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</si>
  <si>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</si>
  <si>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</si>
  <si>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</si>
  <si>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</si>
  <si>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</si>
  <si>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</si>
  <si>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</si>
  <si>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</si>
  <si>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</si>
  <si>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</si>
  <si>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</si>
  <si>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</si>
  <si>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</si>
  <si>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</si>
  <si>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</si>
  <si>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</si>
  <si>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</si>
  <si>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</si>
  <si>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</si>
  <si>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</si>
  <si>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</si>
  <si>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</si>
  <si>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</si>
  <si>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</si>
  <si>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</si>
  <si>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</si>
  <si>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</si>
  <si>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</si>
  <si>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</si>
  <si>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</si>
  <si>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</si>
  <si>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</si>
  <si>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</si>
  <si>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</si>
  <si>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</si>
  <si>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</si>
  <si>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</si>
  <si>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</si>
  <si>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</si>
  <si>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</si>
  <si>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</si>
  <si>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</si>
  <si>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</si>
  <si>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</si>
  <si>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</si>
  <si>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</si>
  <si>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</si>
  <si>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</si>
  <si>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</si>
  <si>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</si>
  <si>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</si>
  <si>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</si>
  <si>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</si>
  <si>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</si>
  <si>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</si>
  <si>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</si>
  <si>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</si>
  <si>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</si>
  <si>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</si>
  <si>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</si>
  <si>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</si>
  <si>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</si>
  <si>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</si>
  <si>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</si>
  <si>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</si>
  <si>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</si>
  <si>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</si>
  <si>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</si>
  <si>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</si>
  <si>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</si>
  <si>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</si>
  <si>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</si>
  <si>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</si>
  <si>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</si>
  <si>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</si>
  <si>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</si>
  <si>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</si>
  <si>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</si>
  <si>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</si>
  <si>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</si>
  <si>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</si>
  <si>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</si>
  <si>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</si>
  <si>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</si>
  <si>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</si>
  <si>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</si>
  <si>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</si>
  <si>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</si>
  <si>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</si>
  <si>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</si>
  <si>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</si>
  <si>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</si>
  <si>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</si>
  <si>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</si>
  <si>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</si>
  <si>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</si>
  <si>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</si>
  <si>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</si>
  <si>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</si>
  <si>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</si>
  <si>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</si>
  <si>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</si>
  <si>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</si>
  <si>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</si>
  <si>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</si>
  <si>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</si>
  <si>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</si>
  <si>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</si>
  <si>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</si>
  <si>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</si>
  <si>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</si>
  <si>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</si>
  <si>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</si>
  <si>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</si>
  <si>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</si>
  <si>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</si>
  <si>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</si>
  <si>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</si>
  <si>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</si>
  <si>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</si>
  <si>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</si>
  <si>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</si>
  <si>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</si>
  <si>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</si>
  <si>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</si>
  <si>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</si>
  <si>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</si>
  <si>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</si>
  <si>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</si>
  <si>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</si>
  <si>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</si>
  <si>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</si>
  <si>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</si>
  <si>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</si>
  <si>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</si>
  <si>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</si>
  <si>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</si>
  <si>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</si>
  <si>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</si>
  <si>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</si>
  <si>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</si>
  <si>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</si>
  <si>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</si>
  <si>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</si>
  <si>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</si>
  <si>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</si>
  <si>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</si>
  <si>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</si>
  <si>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</si>
  <si>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</si>
  <si>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</si>
  <si>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</si>
  <si>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</si>
  <si>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</si>
  <si>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</si>
  <si>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</si>
  <si>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</si>
  <si>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</si>
  <si>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</si>
  <si>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</si>
  <si>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</si>
  <si>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</si>
  <si>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</si>
  <si>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</si>
  <si>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</si>
  <si>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</si>
  <si>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</si>
  <si>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</si>
  <si>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</si>
  <si>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</si>
  <si>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</si>
  <si>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</si>
  <si>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</si>
  <si>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</si>
  <si>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</si>
  <si>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</si>
  <si>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</si>
  <si>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</si>
  <si>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</si>
  <si>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</si>
  <si>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</si>
  <si>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</si>
  <si>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</si>
  <si>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</si>
  <si>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</si>
  <si>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</si>
  <si>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</si>
  <si>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</si>
  <si>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</si>
  <si>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</si>
  <si>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</si>
  <si>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</si>
  <si>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</si>
  <si>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</si>
  <si>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</si>
  <si>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</si>
  <si>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</si>
  <si>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</si>
  <si>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</si>
  <si>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</si>
  <si>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</si>
  <si>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</si>
  <si>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</si>
  <si>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</si>
  <si>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</si>
  <si>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</si>
  <si>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</si>
  <si>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</si>
  <si>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</si>
  <si>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</si>
  <si>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</si>
  <si>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</si>
  <si>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</si>
  <si>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</si>
  <si>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</si>
  <si>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</si>
  <si>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</si>
  <si>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</si>
  <si>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</si>
  <si>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</si>
  <si>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</si>
  <si>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</si>
  <si>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</si>
  <si>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</si>
  <si>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</si>
  <si>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</si>
  <si>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</si>
  <si>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</si>
  <si>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</si>
  <si>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</si>
  <si>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</si>
  <si>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</si>
  <si>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</si>
  <si>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</si>
  <si>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</si>
  <si>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</si>
  <si>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</si>
  <si>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</si>
  <si>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</si>
  <si>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</si>
  <si>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</si>
  <si>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</si>
  <si>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</si>
  <si>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</si>
  <si>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</si>
  <si>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</si>
  <si>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</si>
  <si>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</si>
  <si>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</si>
  <si>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</si>
  <si>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</si>
  <si>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</si>
  <si>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</si>
  <si>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</si>
  <si>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</si>
  <si>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</si>
  <si>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</si>
  <si>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</si>
  <si>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</si>
  <si>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</si>
  <si>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</si>
  <si>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</si>
  <si>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</si>
  <si>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</si>
  <si>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</si>
  <si>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</si>
  <si>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</si>
  <si>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</si>
  <si>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</si>
  <si>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</si>
  <si>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</si>
  <si>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</si>
  <si>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</si>
  <si>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</si>
  <si>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</si>
  <si>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</si>
  <si>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</si>
  <si>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</si>
  <si>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</si>
  <si>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</si>
  <si>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</si>
  <si>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</si>
  <si>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</si>
  <si>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</si>
  <si>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</si>
  <si>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</si>
  <si>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</si>
  <si>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</si>
  <si>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</si>
  <si>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</si>
  <si>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</si>
  <si>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</si>
  <si>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</si>
  <si>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</si>
  <si>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</si>
  <si>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</si>
  <si>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</si>
  <si>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</si>
  <si>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</si>
  <si>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</si>
  <si>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</si>
  <si>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</si>
  <si>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</si>
  <si>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</si>
  <si>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</si>
  <si>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</si>
  <si>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</si>
  <si>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</si>
  <si>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</si>
  <si>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</si>
  <si>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</si>
  <si>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</si>
  <si>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</si>
  <si>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</si>
  <si>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</si>
  <si>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</si>
  <si>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</si>
  <si>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</si>
  <si>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</si>
  <si>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</si>
  <si>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</si>
  <si>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</si>
  <si>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</si>
  <si>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</si>
  <si>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</si>
  <si>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</si>
  <si>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</si>
  <si>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</si>
  <si>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</si>
  <si>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</si>
  <si>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</si>
  <si>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</si>
  <si>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</si>
  <si>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</si>
  <si>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</si>
  <si>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</si>
  <si>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</si>
  <si>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</si>
  <si>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</si>
  <si>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</si>
  <si>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</si>
  <si>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</si>
  <si>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</si>
  <si>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</si>
  <si>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</si>
  <si>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</si>
  <si>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</si>
  <si>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</si>
  <si>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</si>
  <si>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</si>
  <si>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</si>
  <si>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</si>
  <si>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</si>
  <si>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</si>
  <si>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</si>
  <si>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</si>
  <si>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</si>
  <si>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</si>
  <si>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</si>
  <si>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</si>
  <si>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</si>
  <si>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</si>
  <si>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</si>
  <si>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</si>
  <si>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</si>
  <si>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</si>
  <si>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</si>
  <si>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</si>
  <si>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</si>
  <si>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</si>
  <si>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</si>
  <si>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</si>
  <si>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</si>
  <si>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</si>
  <si>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</si>
  <si>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</si>
  <si>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</si>
  <si>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</si>
  <si>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</si>
  <si>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</si>
  <si>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</si>
  <si>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</si>
  <si>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</si>
  <si>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</si>
  <si>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</si>
  <si>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</si>
  <si>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</si>
  <si>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</si>
  <si>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</si>
  <si>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</si>
  <si>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</si>
  <si>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</si>
  <si>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</si>
  <si>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</si>
  <si>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</si>
  <si>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</si>
  <si>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</si>
  <si>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</si>
  <si>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</si>
  <si>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</si>
  <si>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</si>
  <si>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</si>
  <si>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</si>
  <si>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</si>
  <si>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</si>
  <si>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</si>
  <si>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</si>
  <si>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</si>
  <si>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</si>
  <si>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</si>
  <si>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</si>
  <si>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</si>
  <si>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</si>
  <si>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</si>
  <si>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</si>
  <si>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</si>
  <si>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</si>
  <si>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</si>
  <si>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</si>
  <si>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</si>
  <si>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</si>
  <si>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</si>
  <si>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</si>
  <si>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</si>
  <si>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</si>
  <si>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</si>
  <si>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</si>
  <si>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</si>
  <si>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</si>
  <si>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</si>
  <si>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</si>
  <si>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</si>
  <si>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</si>
  <si>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</si>
  <si>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</si>
  <si>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</si>
  <si>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</si>
  <si>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</si>
  <si>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</si>
  <si>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</si>
  <si>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</si>
  <si>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</si>
  <si>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</si>
  <si>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</si>
  <si>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</si>
  <si>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</si>
  <si>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</si>
  <si>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</si>
  <si>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</si>
  <si>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</si>
  <si>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</si>
  <si>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</si>
  <si>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</si>
  <si>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</si>
  <si>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</si>
  <si>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</si>
  <si>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</si>
  <si>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</si>
  <si>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</si>
  <si>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</si>
  <si>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</si>
  <si>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</si>
  <si>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</si>
  <si>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</si>
  <si>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</si>
  <si>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</si>
  <si>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</si>
  <si>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</si>
  <si>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</si>
  <si>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</si>
  <si>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</si>
  <si>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</si>
  <si>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</si>
  <si>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</si>
  <si>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</si>
  <si>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</si>
  <si>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</si>
  <si>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</si>
  <si>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</si>
  <si>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</si>
  <si>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</si>
  <si>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</si>
  <si>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</si>
  <si>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</si>
  <si>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</si>
  <si>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</si>
  <si>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</si>
  <si>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</si>
  <si>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</si>
  <si>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</si>
  <si>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</si>
  <si>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</si>
  <si>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</si>
  <si>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</si>
  <si>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</si>
  <si>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</si>
  <si>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</si>
  <si>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</si>
  <si>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</si>
  <si>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</si>
  <si>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</si>
  <si>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</si>
  <si>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</si>
  <si>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</si>
  <si>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</si>
  <si>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</si>
  <si>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</si>
  <si>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</si>
  <si>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</si>
  <si>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</si>
  <si>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</si>
  <si>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</si>
  <si>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</si>
  <si>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</si>
  <si>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</si>
  <si>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</si>
  <si>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</si>
  <si>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</si>
  <si>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</si>
  <si>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</si>
  <si>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</si>
  <si>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</si>
  <si>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</si>
  <si>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</si>
  <si>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</si>
  <si>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</si>
  <si>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</si>
  <si>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</si>
  <si>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</si>
  <si>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</si>
  <si>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</si>
  <si>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</si>
  <si>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</si>
  <si>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</si>
  <si>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</si>
  <si>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</si>
  <si>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</si>
  <si>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</si>
  <si>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</si>
  <si>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</si>
  <si>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</si>
  <si>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</si>
  <si>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</si>
  <si>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</si>
  <si>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</si>
  <si>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</si>
  <si>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</si>
  <si>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</si>
  <si>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</si>
  <si>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</si>
  <si>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</si>
  <si>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</si>
  <si>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</si>
  <si>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</si>
  <si>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</si>
  <si>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</si>
  <si>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</si>
  <si>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</si>
  <si>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</si>
  <si>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</si>
  <si>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</si>
  <si>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</si>
  <si>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</si>
  <si>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</si>
  <si>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</si>
  <si>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</si>
  <si>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</si>
  <si>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</si>
  <si>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</si>
  <si>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</si>
  <si>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</si>
  <si>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</si>
  <si>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</si>
  <si>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</si>
  <si>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</si>
  <si>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</si>
  <si>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</si>
  <si>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</si>
  <si>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</si>
  <si>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</si>
  <si>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</si>
  <si>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</si>
  <si>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</si>
  <si>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</si>
  <si>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</si>
  <si>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</si>
  <si>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</si>
  <si>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</si>
  <si>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</si>
  <si>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</si>
  <si>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</si>
  <si>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</si>
  <si>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</si>
  <si>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</si>
  <si>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</si>
  <si>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</si>
  <si>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</si>
  <si>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</si>
  <si>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</si>
  <si>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</si>
  <si>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</si>
  <si>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</si>
  <si>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</si>
  <si>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</si>
  <si>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</si>
  <si>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</si>
  <si>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</si>
  <si>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</si>
  <si>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</si>
  <si>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</si>
  <si>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</si>
  <si>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</si>
  <si>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</si>
  <si>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</si>
  <si>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</si>
  <si>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</si>
  <si>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</si>
  <si>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</si>
  <si>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</si>
  <si>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</si>
  <si>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</si>
  <si>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</si>
  <si>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</si>
  <si>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</si>
  <si>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</si>
  <si>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</si>
  <si>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</si>
  <si>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</si>
  <si>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</si>
  <si>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</si>
  <si>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</si>
  <si>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</si>
  <si>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</si>
  <si>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</si>
  <si>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</si>
  <si>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</si>
  <si>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</si>
  <si>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</si>
  <si>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</si>
  <si>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</si>
  <si>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</si>
  <si>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</si>
  <si>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</si>
  <si>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</si>
  <si>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</si>
  <si>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</si>
  <si>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</si>
  <si>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</si>
  <si>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</si>
  <si>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</si>
  <si>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</si>
  <si>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</si>
  <si>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</si>
  <si>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</si>
  <si>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</si>
  <si>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</si>
  <si>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</si>
  <si>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</si>
  <si>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</si>
  <si>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</si>
  <si>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</si>
  <si>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</si>
  <si>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</si>
  <si>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</si>
  <si>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</si>
  <si>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</si>
  <si>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</si>
  <si>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</si>
  <si>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</si>
  <si>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</si>
  <si>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</si>
  <si>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</si>
  <si>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</si>
  <si>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</si>
  <si>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</si>
  <si>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</si>
  <si>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</si>
  <si>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</si>
  <si>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</si>
  <si>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</si>
  <si>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</si>
  <si>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</si>
  <si>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</si>
  <si>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</si>
  <si>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</si>
  <si>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</si>
  <si>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</si>
  <si>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</si>
  <si>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</si>
  <si>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</si>
  <si>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</si>
  <si>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</si>
  <si>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</si>
  <si>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</si>
  <si>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</si>
  <si>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</si>
  <si>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</si>
  <si>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</si>
  <si>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</si>
  <si>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</si>
  <si>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</si>
  <si>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</si>
  <si>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</si>
  <si>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</si>
  <si>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</si>
  <si>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</si>
  <si>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</si>
  <si>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</si>
  <si>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</si>
  <si>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</si>
  <si>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</si>
  <si>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</si>
  <si>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</si>
  <si>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</si>
  <si>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</si>
  <si>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</si>
  <si>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</si>
  <si>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</si>
  <si>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</si>
  <si>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</si>
  <si>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</si>
  <si>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</si>
  <si>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</si>
  <si>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</si>
  <si>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</si>
  <si>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</si>
  <si>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</si>
  <si>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</si>
  <si>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</si>
  <si>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</si>
  <si>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</si>
  <si>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</si>
  <si>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</si>
  <si>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</si>
  <si>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</si>
  <si>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</si>
  <si>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</si>
  <si>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</si>
  <si>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</si>
  <si>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</si>
  <si>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</si>
  <si>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</si>
  <si>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</si>
  <si>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</si>
  <si>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</si>
  <si>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</si>
  <si>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</si>
  <si>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</si>
  <si>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</si>
  <si>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</si>
  <si>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</si>
  <si>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</si>
  <si>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</si>
  <si>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</si>
  <si>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</si>
  <si>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</si>
  <si>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</si>
  <si>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</si>
  <si>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</si>
  <si>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</si>
  <si>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</si>
  <si>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</si>
  <si>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</si>
  <si>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</si>
  <si>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</si>
  <si>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</si>
  <si>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</si>
  <si>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</si>
  <si>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</si>
  <si>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</si>
  <si>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</si>
  <si>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</si>
  <si>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</si>
  <si>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</si>
  <si>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</si>
  <si>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</si>
  <si>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</si>
  <si>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</si>
  <si>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</si>
  <si>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</si>
  <si>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</si>
  <si>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</si>
  <si>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</si>
  <si>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</si>
  <si>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</si>
  <si>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</si>
  <si>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</si>
  <si>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</si>
  <si>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</si>
  <si>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</si>
  <si>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</si>
  <si>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</si>
  <si>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</si>
  <si>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</si>
  <si>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</si>
  <si>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</si>
  <si>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</si>
  <si>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</si>
  <si>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</si>
  <si>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</si>
  <si>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</si>
  <si>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</si>
  <si>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</si>
  <si>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</si>
  <si>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</si>
  <si>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</si>
  <si>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</si>
  <si>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</si>
  <si>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</si>
  <si>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</si>
  <si>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</si>
  <si>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</si>
  <si>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</si>
  <si>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</si>
  <si>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</si>
  <si>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</si>
  <si>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</si>
  <si>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</si>
  <si>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</si>
  <si>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</si>
  <si>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</si>
  <si>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</si>
  <si>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</si>
  <si>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</si>
  <si>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</si>
  <si>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</si>
  <si>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</si>
  <si>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</si>
  <si>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</si>
  <si>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</si>
  <si>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</si>
  <si>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</si>
  <si>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</si>
  <si>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</si>
  <si>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</si>
  <si>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</si>
  <si>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</si>
  <si>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</si>
  <si>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</si>
  <si>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</si>
  <si>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</si>
  <si>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</si>
  <si>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</si>
  <si>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</si>
  <si>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</si>
  <si>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</si>
  <si>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</si>
  <si>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</si>
  <si>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</si>
  <si>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</si>
  <si>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</si>
  <si>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</si>
  <si>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</si>
  <si>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</si>
  <si>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</si>
  <si>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</si>
  <si>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</si>
  <si>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</si>
  <si>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</si>
  <si>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</si>
  <si>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</si>
  <si>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</si>
  <si>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</si>
  <si>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</si>
  <si>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</si>
  <si>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</si>
  <si>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</si>
  <si>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</si>
  <si>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</si>
  <si>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</si>
  <si>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</si>
  <si>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</si>
  <si>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</si>
  <si>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</si>
  <si>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</si>
  <si>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</si>
  <si>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</si>
  <si>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</si>
  <si>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</si>
  <si>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</si>
  <si>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</si>
  <si>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</si>
  <si>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</si>
  <si>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</si>
  <si>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</si>
  <si>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</si>
  <si>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</si>
  <si>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</si>
  <si>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</si>
  <si>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</si>
  <si>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</si>
  <si>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</si>
  <si>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</si>
  <si>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</si>
  <si>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</si>
  <si>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</si>
  <si>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</si>
  <si>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</si>
  <si>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</si>
  <si>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</si>
  <si>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</si>
  <si>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</si>
  <si>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</si>
  <si>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</si>
  <si>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</si>
  <si>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</si>
  <si>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</si>
  <si>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</si>
  <si>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</si>
  <si>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</si>
  <si>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</si>
  <si>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</si>
  <si>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</si>
  <si>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</si>
  <si>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</si>
  <si>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</si>
  <si>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</si>
  <si>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</si>
  <si>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</si>
  <si>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</si>
  <si>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</si>
  <si>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</si>
  <si>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</si>
  <si>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</si>
  <si>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</si>
  <si>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</si>
  <si>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</si>
  <si>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</si>
  <si>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</si>
  <si>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</si>
  <si>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</si>
  <si>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</si>
  <si>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</si>
  <si>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</si>
  <si>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</si>
  <si>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</si>
  <si>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</si>
  <si>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</si>
  <si>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</si>
  <si>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</si>
  <si>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</si>
  <si>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</si>
  <si>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</si>
  <si>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</si>
  <si>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</si>
  <si>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</si>
  <si>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</si>
  <si>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</si>
  <si>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</si>
  <si>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</si>
  <si>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</si>
  <si>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</si>
  <si>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</si>
  <si>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</si>
  <si>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</si>
  <si>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</si>
  <si>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</si>
  <si>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</si>
  <si>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</si>
  <si>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</si>
  <si>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</si>
  <si>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</si>
  <si>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</si>
  <si>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</si>
  <si>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</si>
  <si>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</si>
  <si>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</si>
  <si>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</si>
  <si>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</si>
  <si>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</si>
  <si>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</si>
  <si>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</si>
  <si>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</si>
  <si>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</si>
  <si>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</si>
  <si>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</si>
  <si>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</si>
  <si>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</si>
  <si>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</si>
  <si>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</si>
  <si>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</si>
  <si>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</si>
  <si>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</si>
  <si>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</si>
  <si>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</si>
  <si>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</si>
  <si>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</si>
  <si>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</si>
  <si>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</si>
  <si>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</si>
  <si>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</si>
  <si>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</si>
  <si>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</si>
  <si>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</si>
  <si>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</si>
  <si>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</si>
  <si>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</si>
  <si>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</si>
  <si>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</si>
  <si>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</si>
  <si>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</si>
  <si>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</si>
  <si>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</si>
  <si>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</si>
  <si>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</si>
  <si>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</si>
  <si>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</si>
  <si>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</si>
  <si>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</si>
  <si>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</si>
  <si>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</si>
  <si>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</si>
  <si>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</si>
  <si>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</si>
  <si>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</si>
  <si>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</si>
  <si>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</si>
  <si>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</si>
  <si>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</si>
  <si>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</si>
  <si>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</si>
  <si>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</si>
  <si>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</si>
  <si>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</si>
  <si>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</si>
  <si>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</si>
  <si>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</si>
  <si>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</si>
  <si>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</si>
  <si>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</si>
  <si>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</si>
  <si>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</si>
  <si>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</si>
  <si>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</si>
  <si>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</si>
  <si>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</si>
  <si>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</si>
  <si>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</si>
  <si>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</si>
  <si>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</si>
  <si>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</si>
  <si>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</si>
  <si>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</si>
  <si>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</si>
  <si>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</si>
  <si>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</si>
  <si>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</si>
  <si>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</si>
  <si>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</si>
  <si>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</si>
  <si>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</si>
  <si>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</si>
  <si>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</si>
  <si>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</si>
  <si>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</si>
  <si>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</si>
  <si>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</si>
  <si>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</si>
  <si>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</si>
  <si>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</si>
  <si>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</si>
  <si>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</si>
  <si>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</si>
  <si>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</si>
  <si>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</si>
  <si>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</si>
  <si>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</si>
  <si>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</si>
  <si>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</si>
  <si>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</si>
  <si>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</si>
  <si>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</si>
  <si>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</si>
  <si>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</si>
  <si>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</si>
  <si>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</si>
  <si>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</si>
  <si>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</si>
  <si>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</si>
  <si>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</si>
  <si>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</si>
  <si>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</si>
  <si>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</si>
  <si>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</si>
  <si>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</si>
  <si>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</si>
  <si>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</si>
  <si>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</si>
  <si>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</si>
  <si>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</si>
  <si>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</si>
  <si>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</si>
  <si>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</si>
  <si>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</si>
  <si>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</si>
  <si>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</si>
  <si>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</si>
  <si>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</si>
  <si>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</si>
  <si>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</si>
  <si>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</si>
  <si>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</si>
  <si>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</si>
  <si>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</si>
  <si>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</si>
  <si>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</si>
  <si>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</si>
  <si>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</si>
  <si>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</si>
  <si>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</si>
  <si>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</si>
  <si>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</si>
  <si>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</si>
  <si>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</si>
  <si>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</si>
  <si>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</si>
  <si>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</si>
  <si>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</si>
  <si>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</si>
  <si>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</si>
  <si>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</si>
  <si>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</si>
  <si>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</si>
  <si>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</si>
  <si>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</si>
  <si>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</si>
  <si>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</si>
  <si>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</si>
  <si>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</si>
  <si>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</si>
  <si>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</si>
  <si>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</si>
  <si>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</si>
  <si>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</si>
  <si>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</si>
  <si>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</si>
  <si>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</si>
  <si>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</si>
  <si>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</si>
  <si>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</si>
  <si>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</si>
  <si>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</si>
  <si>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</si>
  <si>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</si>
  <si>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</si>
  <si>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</si>
  <si>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</si>
  <si>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</si>
  <si>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</si>
  <si>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</si>
  <si>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</si>
  <si>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</si>
  <si>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</si>
  <si>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</si>
  <si>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</si>
  <si>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</si>
  <si>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</si>
  <si>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</si>
  <si>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</si>
  <si>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</si>
  <si>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</si>
  <si>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</si>
  <si>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</si>
  <si>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</si>
  <si>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</si>
  <si>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</si>
  <si>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</si>
  <si>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</si>
  <si>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</si>
  <si>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</si>
  <si>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</si>
  <si>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</si>
  <si>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</si>
  <si>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</si>
  <si>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</si>
  <si>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</si>
  <si>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</si>
  <si>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</si>
  <si>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</si>
  <si>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</si>
  <si>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</si>
  <si>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</si>
  <si>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</si>
  <si>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</si>
  <si>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</si>
  <si>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</si>
  <si>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</si>
  <si>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</si>
  <si>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</si>
  <si>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</si>
  <si>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</si>
  <si>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</si>
  <si>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</si>
  <si>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</si>
  <si>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</si>
  <si>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</si>
  <si>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</si>
  <si>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</si>
  <si>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</si>
  <si>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</si>
  <si>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</si>
  <si>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</si>
  <si>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</si>
  <si>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</si>
  <si>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</si>
  <si>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</si>
  <si>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</si>
  <si>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</si>
  <si>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</si>
  <si>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</si>
  <si>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</si>
  <si>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</si>
  <si>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</si>
  <si>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</si>
  <si>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</si>
  <si>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</si>
  <si>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</si>
  <si>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</si>
  <si>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</si>
  <si>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</si>
  <si>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</si>
  <si>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</si>
  <si>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</si>
  <si>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</si>
  <si>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</si>
  <si>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</si>
  <si>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</si>
  <si>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</si>
  <si>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</si>
  <si>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</si>
  <si>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</si>
  <si>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</si>
  <si>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</si>
  <si>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</si>
  <si>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</si>
  <si>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</si>
  <si>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</si>
  <si>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</si>
  <si>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</si>
  <si>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</si>
  <si>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</si>
  <si>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</si>
  <si>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</si>
  <si>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</si>
  <si>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</si>
  <si>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</si>
  <si>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</si>
  <si>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</si>
  <si>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</si>
  <si>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</si>
  <si>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</si>
  <si>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</si>
  <si>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</si>
  <si>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</si>
  <si>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</si>
  <si>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</si>
  <si>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</si>
  <si>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</si>
  <si>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</si>
  <si>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</si>
  <si>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</si>
  <si>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</si>
  <si>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</si>
  <si>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</si>
  <si>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</si>
  <si>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</si>
  <si>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</si>
  <si>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</si>
  <si>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</si>
  <si>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</si>
  <si>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</si>
  <si>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</si>
  <si>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</si>
  <si>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</si>
  <si>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</si>
  <si>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</si>
  <si>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</si>
  <si>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</si>
  <si>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</si>
  <si>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</si>
  <si>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</si>
  <si>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</si>
  <si>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</si>
  <si>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</si>
  <si>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</si>
  <si>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</si>
  <si>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</si>
  <si>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</si>
  <si>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</si>
  <si>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</si>
  <si>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</si>
  <si>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</si>
  <si>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</si>
  <si>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</si>
  <si>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</si>
  <si>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</si>
  <si>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</si>
  <si>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</si>
  <si>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</si>
  <si>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</si>
  <si>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</si>
  <si>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</si>
  <si>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</si>
  <si>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</si>
  <si>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</si>
  <si>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</si>
  <si>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</si>
  <si>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</si>
  <si>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</si>
  <si>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</si>
  <si>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</si>
  <si>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</si>
  <si>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</si>
  <si>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</si>
  <si>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</si>
  <si>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</si>
  <si>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</si>
  <si>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</si>
  <si>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</si>
  <si>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</si>
  <si>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</si>
  <si>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</si>
  <si>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</si>
  <si>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</si>
  <si>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</si>
  <si>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</si>
  <si>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</si>
  <si>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</si>
  <si>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</si>
  <si>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</si>
  <si>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</si>
  <si>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</si>
  <si>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</si>
  <si>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</si>
  <si>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</si>
  <si>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</si>
  <si>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</si>
  <si>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</si>
  <si>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</si>
  <si>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</si>
  <si>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</si>
  <si>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</si>
  <si>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</si>
  <si>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</si>
  <si>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</si>
  <si>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</si>
  <si>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</si>
  <si>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</si>
  <si>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</si>
  <si>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</si>
  <si>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</si>
  <si>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</si>
  <si>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</si>
  <si>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</si>
  <si>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</si>
  <si>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</si>
  <si>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</si>
  <si>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</si>
  <si>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</si>
  <si>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</si>
  <si>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</si>
  <si>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</si>
  <si>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</si>
  <si>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</si>
  <si>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</si>
  <si>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</si>
  <si>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</si>
  <si>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</si>
  <si>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</si>
  <si>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</si>
  <si>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</si>
  <si>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</si>
  <si>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</si>
  <si>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</si>
  <si>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</si>
  <si>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</si>
  <si>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</si>
  <si>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</si>
  <si>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</si>
  <si>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</si>
  <si>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</si>
  <si>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</si>
  <si>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</si>
  <si>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</si>
  <si>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</si>
  <si>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</si>
  <si>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</si>
  <si>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</si>
  <si>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</si>
  <si>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</si>
  <si>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</si>
  <si>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</si>
  <si>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</si>
  <si>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</si>
  <si>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</si>
  <si>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</si>
  <si>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</si>
  <si>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</si>
  <si>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</si>
  <si>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</si>
  <si>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</si>
  <si>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</si>
  <si>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</si>
  <si>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</si>
  <si>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</si>
  <si>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</si>
  <si>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</si>
  <si>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</si>
  <si>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</si>
  <si>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</si>
  <si>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</si>
  <si>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</si>
  <si>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</si>
  <si>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</si>
  <si>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</si>
  <si>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</si>
  <si>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</si>
  <si>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</si>
  <si>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</si>
  <si>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</si>
  <si>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</si>
  <si>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</si>
  <si>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</si>
  <si>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</si>
  <si>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</si>
  <si>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</si>
  <si>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</si>
  <si>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</si>
  <si>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</si>
  <si>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</si>
  <si>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</si>
  <si>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</si>
  <si>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</si>
  <si>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</si>
  <si>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</si>
  <si>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</si>
  <si>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</si>
  <si>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</si>
  <si>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</si>
  <si>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</si>
  <si>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</si>
  <si>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</si>
  <si>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</si>
  <si>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</si>
  <si>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</si>
  <si>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</si>
  <si>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</si>
  <si>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</si>
  <si>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</si>
  <si>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</si>
  <si>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</si>
  <si>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</si>
  <si>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</si>
  <si>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</si>
  <si>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</si>
  <si>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</si>
  <si>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</si>
  <si>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</si>
  <si>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</si>
  <si>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</si>
  <si>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</si>
  <si>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</si>
  <si>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</si>
  <si>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</si>
  <si>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</si>
  <si>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</si>
  <si>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</si>
  <si>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</si>
  <si>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</si>
  <si>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</si>
  <si>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</si>
  <si>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</si>
  <si>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</si>
  <si>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</si>
  <si>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</si>
  <si>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</si>
  <si>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</si>
  <si>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</si>
  <si>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</si>
  <si>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</si>
  <si>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</si>
  <si>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</si>
  <si>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</si>
  <si>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</si>
  <si>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</si>
  <si>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</si>
  <si>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</si>
  <si>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</si>
  <si>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</si>
  <si>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</si>
  <si>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</si>
  <si>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</si>
  <si>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</si>
  <si>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</si>
  <si>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</si>
  <si>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</si>
  <si>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</si>
  <si>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</si>
  <si>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</si>
  <si>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</si>
  <si>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</si>
  <si>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</si>
  <si>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</si>
  <si>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</si>
  <si>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</si>
  <si>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</si>
  <si>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</si>
  <si>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</si>
  <si>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</si>
  <si>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</si>
  <si>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</si>
  <si>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</si>
  <si>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</si>
  <si>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</si>
  <si>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</si>
  <si>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</si>
  <si>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</si>
  <si>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</si>
  <si>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</si>
  <si>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</si>
  <si>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</si>
  <si>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</si>
  <si>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</si>
  <si>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</si>
  <si>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</si>
  <si>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</si>
  <si>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</si>
  <si>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</si>
  <si>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</si>
  <si>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</si>
  <si>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</si>
  <si>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</si>
  <si>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</si>
  <si>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</si>
  <si>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</si>
  <si>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</si>
  <si>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</si>
  <si>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</si>
  <si>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</si>
  <si>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</si>
  <si>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</si>
  <si>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</si>
  <si>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</si>
  <si>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</si>
  <si>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</si>
  <si>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</si>
  <si>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</si>
  <si>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</si>
  <si>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</si>
  <si>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</si>
  <si>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</si>
  <si>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</si>
  <si>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</si>
  <si>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</si>
  <si>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</si>
  <si>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</si>
  <si>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</si>
  <si>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</si>
  <si>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</si>
  <si>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</si>
  <si>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</si>
  <si>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</si>
  <si>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</si>
  <si>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</si>
  <si>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</si>
  <si>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</si>
  <si>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</si>
  <si>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</si>
  <si>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</si>
  <si>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</si>
  <si>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</si>
  <si>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</si>
  <si>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</si>
  <si>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</si>
  <si>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</si>
  <si>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</si>
  <si>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</si>
  <si>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</si>
  <si>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</si>
  <si>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</si>
  <si>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</si>
  <si>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</si>
  <si>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</si>
  <si>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</si>
  <si>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</si>
  <si>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</si>
  <si>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</si>
  <si>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</si>
  <si>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</si>
  <si>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</si>
  <si>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</si>
  <si>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</si>
  <si>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</si>
  <si>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</si>
  <si>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</si>
  <si>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</si>
  <si>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</si>
  <si>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</si>
  <si>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</si>
  <si>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</si>
  <si>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</si>
  <si>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</si>
  <si>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</si>
  <si>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</si>
  <si>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</si>
  <si>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</si>
  <si>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</si>
  <si>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</si>
  <si>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</si>
  <si>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</si>
  <si>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</si>
  <si>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</si>
  <si>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</si>
  <si>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</si>
  <si>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</si>
  <si>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</si>
  <si>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</si>
  <si>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</si>
  <si>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</si>
  <si>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</si>
  <si>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</si>
  <si>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</si>
  <si>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</si>
  <si>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</si>
  <si>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</si>
  <si>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</si>
  <si>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</si>
  <si>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</si>
  <si>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</si>
  <si>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</si>
  <si>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</si>
  <si>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</si>
  <si>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</si>
  <si>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</si>
  <si>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</si>
  <si>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</si>
  <si>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</si>
  <si>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</si>
  <si>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</si>
  <si>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</si>
  <si>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</si>
  <si>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</si>
  <si>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</si>
  <si>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</si>
  <si>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</si>
  <si>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</si>
  <si>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</si>
  <si>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</si>
  <si>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</si>
  <si>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</si>
  <si>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</si>
  <si>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</si>
  <si>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</si>
  <si>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</si>
  <si>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</si>
  <si>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</si>
  <si>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</si>
  <si>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</si>
  <si>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</si>
  <si>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</si>
  <si>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</si>
  <si>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</si>
  <si>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</si>
  <si>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</si>
  <si>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</si>
  <si>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</si>
  <si>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</si>
  <si>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</si>
  <si>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</si>
  <si>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</si>
  <si>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</si>
  <si>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</si>
  <si>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</si>
  <si>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</si>
  <si>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</si>
  <si>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</si>
  <si>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</si>
  <si>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</si>
  <si>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</si>
  <si>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</si>
  <si>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</si>
  <si>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</si>
  <si>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</si>
  <si>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</si>
  <si>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</si>
  <si>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</si>
  <si>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</si>
  <si>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</si>
  <si>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</si>
  <si>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</si>
  <si>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</si>
  <si>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</si>
  <si>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</si>
  <si>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</si>
  <si>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</si>
  <si>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</si>
  <si>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</si>
  <si>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</si>
  <si>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</si>
  <si>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</si>
  <si>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</si>
  <si>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</si>
  <si>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</si>
  <si>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</si>
  <si>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</si>
  <si>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</si>
  <si>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</si>
  <si>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</si>
  <si>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</si>
  <si>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</si>
  <si>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</si>
  <si>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</si>
  <si>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</si>
  <si>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</si>
  <si>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</si>
  <si>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</si>
  <si>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</si>
  <si>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</si>
  <si>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</si>
  <si>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</si>
  <si>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</si>
  <si>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</si>
  <si>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</si>
  <si>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</si>
  <si>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</si>
  <si>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</si>
  <si>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</si>
  <si>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</si>
  <si>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</si>
  <si>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</si>
  <si>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</si>
  <si>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</si>
  <si>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</si>
  <si>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</si>
  <si>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</si>
  <si>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</si>
  <si>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</si>
  <si>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</si>
  <si>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</si>
  <si>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</si>
  <si>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</si>
  <si>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</si>
  <si>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</si>
  <si>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</si>
  <si>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</si>
  <si>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</si>
  <si>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</si>
  <si>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</si>
  <si>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</si>
  <si>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</si>
  <si>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</si>
  <si>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</si>
  <si>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</si>
  <si>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</si>
  <si>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</si>
  <si>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</si>
  <si>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</si>
  <si>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</si>
  <si>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</si>
  <si>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</si>
  <si>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</si>
  <si>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</si>
  <si>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</si>
  <si>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</si>
  <si>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</si>
  <si>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</si>
  <si>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</si>
  <si>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</si>
  <si>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</si>
  <si>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</si>
  <si>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</si>
  <si>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</si>
  <si>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</si>
  <si>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</si>
  <si>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</si>
  <si>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</si>
  <si>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</si>
  <si>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</si>
  <si>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</si>
  <si>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</si>
  <si>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</si>
  <si>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</si>
  <si>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</si>
  <si>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</si>
  <si>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</si>
  <si>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</si>
  <si>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</si>
  <si>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</si>
  <si>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</si>
  <si>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</si>
  <si>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</si>
  <si>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</si>
  <si>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</si>
  <si>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</si>
  <si>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</si>
  <si>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</si>
  <si>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</si>
  <si>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</si>
  <si>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</si>
  <si>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</si>
  <si>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</si>
  <si>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</si>
  <si>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</si>
  <si>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</si>
  <si>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</si>
  <si>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</si>
  <si>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</si>
  <si>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</si>
  <si>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</si>
  <si>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</si>
  <si>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</si>
  <si>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</si>
  <si>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</si>
  <si>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</si>
  <si>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</si>
  <si>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</si>
  <si>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</si>
  <si>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</si>
  <si>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</si>
  <si>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</si>
  <si>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</si>
  <si>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</si>
  <si>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</si>
  <si>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</si>
  <si>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</si>
  <si>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</si>
  <si>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</si>
  <si>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</si>
  <si>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</si>
  <si>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</si>
  <si>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</si>
  <si>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</si>
  <si>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</si>
  <si>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</si>
  <si>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</si>
  <si>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</si>
  <si>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</si>
  <si>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</si>
  <si>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</si>
  <si>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</si>
  <si>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</si>
  <si>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</si>
  <si>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</si>
  <si>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</si>
  <si>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</si>
  <si>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</si>
  <si>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</si>
  <si>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</si>
  <si>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</si>
  <si>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</si>
  <si>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</si>
  <si>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</si>
  <si>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</si>
  <si>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</si>
  <si>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</si>
  <si>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</si>
  <si>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</si>
  <si>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</si>
  <si>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</si>
  <si>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</si>
  <si>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</si>
  <si>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</si>
  <si>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</si>
  <si>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</si>
  <si>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</si>
  <si>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</si>
  <si>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</si>
  <si>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</si>
  <si>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</si>
  <si>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</si>
  <si>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</si>
  <si>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</si>
  <si>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</si>
  <si>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</si>
  <si>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</si>
  <si>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</si>
  <si>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</si>
  <si>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</si>
  <si>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</si>
  <si>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</si>
  <si>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</si>
  <si>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</si>
  <si>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</si>
  <si>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</si>
  <si>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</si>
  <si>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</si>
  <si>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</si>
  <si>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</si>
  <si>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</si>
  <si>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</si>
  <si>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</si>
  <si>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</si>
  <si>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</si>
  <si>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</si>
  <si>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</si>
  <si>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</si>
  <si>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</si>
  <si>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</si>
  <si>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</si>
  <si>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</si>
  <si>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</si>
  <si>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</si>
  <si>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</si>
  <si>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</si>
  <si>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</si>
  <si>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</si>
  <si>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</si>
  <si>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</si>
  <si>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</si>
  <si>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</si>
  <si>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</si>
  <si>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</si>
  <si>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</si>
  <si>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</si>
  <si>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</si>
  <si>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</si>
  <si>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</si>
  <si>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</si>
  <si>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</si>
  <si>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</si>
  <si>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</si>
  <si>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</si>
  <si>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</si>
  <si>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</si>
  <si>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</si>
  <si>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</si>
  <si>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</si>
  <si>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</si>
  <si>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</si>
  <si>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</si>
  <si>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</si>
  <si>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</si>
  <si>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</si>
  <si>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</si>
  <si>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</si>
  <si>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</si>
  <si>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</si>
  <si>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</si>
  <si>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</si>
  <si>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</si>
  <si>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</si>
  <si>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</si>
  <si>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</si>
  <si>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</si>
  <si>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</si>
  <si>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</si>
  <si>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</si>
  <si>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</si>
  <si>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</si>
  <si>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</si>
  <si>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</si>
  <si>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</si>
  <si>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</si>
  <si>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</si>
  <si>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</si>
  <si>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</si>
  <si>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</si>
  <si>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</si>
  <si>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</si>
  <si>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</si>
  <si>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</si>
  <si>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</si>
  <si>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</si>
  <si>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</si>
  <si>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</si>
  <si>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</si>
  <si>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</si>
  <si>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</si>
  <si>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</si>
  <si>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</si>
  <si>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</si>
  <si>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</si>
  <si>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</si>
  <si>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</si>
  <si>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</si>
  <si>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</si>
  <si>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</si>
  <si>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</si>
  <si>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</si>
  <si>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</si>
  <si>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</si>
  <si>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</si>
  <si>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</si>
  <si>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</si>
  <si>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</si>
  <si>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</si>
  <si>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</si>
  <si>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</si>
  <si>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</si>
  <si>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</si>
  <si>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</si>
  <si>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</si>
  <si>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</si>
  <si>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</si>
  <si>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</si>
  <si>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</si>
  <si>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</si>
  <si>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</si>
  <si>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</si>
  <si>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</si>
  <si>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</si>
  <si>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</si>
  <si>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</si>
  <si>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</si>
  <si>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</si>
  <si>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</si>
  <si>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</si>
  <si>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</si>
  <si>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</si>
  <si>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</si>
  <si>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</si>
  <si>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</si>
  <si>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</si>
  <si>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</si>
  <si>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</si>
  <si>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</si>
  <si>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</si>
  <si>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</si>
  <si>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</si>
  <si>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</si>
  <si>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</si>
  <si>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</si>
  <si>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</si>
  <si>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</si>
  <si>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</si>
  <si>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</si>
  <si>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</si>
  <si>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</si>
  <si>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</si>
  <si>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</si>
  <si>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</si>
  <si>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</si>
  <si>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</si>
  <si>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</si>
  <si>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</si>
  <si>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</si>
  <si>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</si>
  <si>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</si>
  <si>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</si>
  <si>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</si>
  <si>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</si>
  <si>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</si>
  <si>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</si>
  <si>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</si>
  <si>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</si>
  <si>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</si>
  <si>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</si>
  <si>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</si>
  <si>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</si>
  <si>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</si>
  <si>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</si>
  <si>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</si>
  <si>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</si>
  <si>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</si>
  <si>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</si>
  <si>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</si>
  <si>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</si>
  <si>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</si>
  <si>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</si>
  <si>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</si>
  <si>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</si>
  <si>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</si>
  <si>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</si>
  <si>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</si>
  <si>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</si>
  <si>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</si>
  <si>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</si>
  <si>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</si>
  <si>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</si>
  <si>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</si>
  <si>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</si>
  <si>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</si>
  <si>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</si>
  <si>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</si>
  <si>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</si>
  <si>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</si>
  <si>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</si>
  <si>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</si>
  <si>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</si>
  <si>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</si>
  <si>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</si>
  <si>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</si>
  <si>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</si>
  <si>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</si>
  <si>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</si>
  <si>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</si>
  <si>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</si>
  <si>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</si>
  <si>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</si>
  <si>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</si>
  <si>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</si>
  <si>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</si>
  <si>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</si>
  <si>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</si>
  <si>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</si>
  <si>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</si>
  <si>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</si>
  <si>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</si>
  <si>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</si>
  <si>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</si>
  <si>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</si>
  <si>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</si>
  <si>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</si>
  <si>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</si>
  <si>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</si>
  <si>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</si>
  <si>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</si>
  <si>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</si>
  <si>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</si>
  <si>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</si>
  <si>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</si>
  <si>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</si>
  <si>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</si>
  <si>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</si>
  <si>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</si>
  <si>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</si>
  <si>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</si>
  <si>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</si>
  <si>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</si>
  <si>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</si>
  <si>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</si>
  <si>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</si>
  <si>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</si>
  <si>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</si>
  <si>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</si>
  <si>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</si>
  <si>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</si>
  <si>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</si>
  <si>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</si>
  <si>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</si>
  <si>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</si>
  <si>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</si>
  <si>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</si>
  <si>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</si>
  <si>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</si>
  <si>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</si>
  <si>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</si>
  <si>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</si>
  <si>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</si>
  <si>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</si>
  <si>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</si>
  <si>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</si>
  <si>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</si>
  <si>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</si>
  <si>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</si>
  <si>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</si>
  <si>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</si>
  <si>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</si>
  <si>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</si>
  <si>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</si>
  <si>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</si>
  <si>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</si>
  <si>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</si>
  <si>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</si>
  <si>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</si>
  <si>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</si>
  <si>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</si>
  <si>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</si>
  <si>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</si>
  <si>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</si>
  <si>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</si>
  <si>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</si>
  <si>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</si>
  <si>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</si>
  <si>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</si>
  <si>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</si>
  <si>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</si>
  <si>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</si>
  <si>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</si>
  <si>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</si>
  <si>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</si>
  <si>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</si>
  <si>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</si>
  <si>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</si>
  <si>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</si>
  <si>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</si>
  <si>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</si>
  <si>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</si>
  <si>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</si>
  <si>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</si>
  <si>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</si>
  <si>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</si>
  <si>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</si>
  <si>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</si>
  <si>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</si>
  <si>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</si>
  <si>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</si>
  <si>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</si>
  <si>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</si>
  <si>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</si>
  <si>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</si>
  <si>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</si>
  <si>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</si>
  <si>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</si>
  <si>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</si>
  <si>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</si>
  <si>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</si>
  <si>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</si>
  <si>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</si>
  <si>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</si>
  <si>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</si>
  <si>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</si>
  <si>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</si>
  <si>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</si>
  <si>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</si>
  <si>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</si>
  <si>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</si>
  <si>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</si>
  <si>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</si>
  <si>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</si>
  <si>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</si>
  <si>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</si>
  <si>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</si>
  <si>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</si>
  <si>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</si>
  <si>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</si>
  <si>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</si>
  <si>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</si>
  <si>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</si>
  <si>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</si>
  <si>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</si>
  <si>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</si>
  <si>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</si>
  <si>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</si>
  <si>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</si>
  <si>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</si>
  <si>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</si>
  <si>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</si>
  <si>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</si>
  <si>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</si>
  <si>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</si>
  <si>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</si>
  <si>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</si>
  <si>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</si>
  <si>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</si>
  <si>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</si>
  <si>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</si>
  <si>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</si>
  <si>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</si>
  <si>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</si>
  <si>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</si>
  <si>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</si>
  <si>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</si>
  <si>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</si>
  <si>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</si>
  <si>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</si>
  <si>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</si>
  <si>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</si>
  <si>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</si>
  <si>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</si>
  <si>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</si>
  <si>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</si>
  <si>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</si>
  <si>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</si>
  <si>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</si>
  <si>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</si>
  <si>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</si>
  <si>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</si>
  <si>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</si>
  <si>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</si>
  <si>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</si>
  <si>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</si>
  <si>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</si>
  <si>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</si>
  <si>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</si>
  <si>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</si>
  <si>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</si>
  <si>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</si>
  <si>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</si>
  <si>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</si>
  <si>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</si>
  <si>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</si>
  <si>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</si>
  <si>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</si>
  <si>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</si>
  <si>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</si>
  <si>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</si>
  <si>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</si>
  <si>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</si>
  <si>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</si>
  <si>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</si>
  <si>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</si>
  <si>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</si>
  <si>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</si>
  <si>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</si>
  <si>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</si>
  <si>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</si>
  <si>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</si>
  <si>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</si>
  <si>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</si>
  <si>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</si>
  <si>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</si>
  <si>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</si>
  <si>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</si>
  <si>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</si>
  <si>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</si>
  <si>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</si>
  <si>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</si>
  <si>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</si>
  <si>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</si>
  <si>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</si>
  <si>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</si>
  <si>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</si>
  <si>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</si>
  <si>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</si>
  <si>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</si>
  <si>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</si>
  <si>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</si>
  <si>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</si>
  <si>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</si>
  <si>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</si>
  <si>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</si>
  <si>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</si>
  <si>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</si>
  <si>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</si>
  <si>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</si>
  <si>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</si>
  <si>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</si>
  <si>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</si>
  <si>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</si>
  <si>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</si>
  <si>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</si>
  <si>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</si>
  <si>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</si>
  <si>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</si>
  <si>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</si>
  <si>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</si>
  <si>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</si>
  <si>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</si>
  <si>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</si>
  <si>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</si>
  <si>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</si>
  <si>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</si>
  <si>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</si>
  <si>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</si>
  <si>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</si>
  <si>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</si>
  <si>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</si>
  <si>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</si>
  <si>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</si>
  <si>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</si>
  <si>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</si>
  <si>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</si>
  <si>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</si>
  <si>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</si>
  <si>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</si>
  <si>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</si>
  <si>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</si>
  <si>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</si>
  <si>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</si>
  <si>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</si>
  <si>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</si>
  <si>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</si>
  <si>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</si>
  <si>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</si>
  <si>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</si>
  <si>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</si>
  <si>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</si>
  <si>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</si>
  <si>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</si>
  <si>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</si>
  <si>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</si>
  <si>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</si>
  <si>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</si>
  <si>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</si>
  <si>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</si>
  <si>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</si>
  <si>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</si>
  <si>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</si>
  <si>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</si>
  <si>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</si>
  <si>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</si>
  <si>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</si>
  <si>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</si>
  <si>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</si>
  <si>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</si>
  <si>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</si>
  <si>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</si>
  <si>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</si>
  <si>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</si>
  <si>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</si>
  <si>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</si>
  <si>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</si>
  <si>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</si>
  <si>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</si>
  <si>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</si>
  <si>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</si>
  <si>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</si>
  <si>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</si>
  <si>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</si>
  <si>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</si>
  <si>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</si>
  <si>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</si>
  <si>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</si>
  <si>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</si>
  <si>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</si>
  <si>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</si>
  <si>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</si>
  <si>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</si>
  <si>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</si>
  <si>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</si>
  <si>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</si>
  <si>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</si>
  <si>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</si>
  <si>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</si>
  <si>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</si>
  <si>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</si>
  <si>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</si>
  <si>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</si>
  <si>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</si>
  <si>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</si>
  <si>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</si>
  <si>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</si>
  <si>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</si>
  <si>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</si>
  <si>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</si>
  <si>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</si>
  <si>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</si>
  <si>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</si>
  <si>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</si>
  <si>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</si>
  <si>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</si>
  <si>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</si>
  <si>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</si>
  <si>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</si>
  <si>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</si>
  <si>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</si>
  <si>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</si>
  <si>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</si>
  <si>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</si>
  <si>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</si>
  <si>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</si>
  <si>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</si>
  <si>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</si>
  <si>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</si>
  <si>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</si>
  <si>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</si>
  <si>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</si>
  <si>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</si>
  <si>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</si>
  <si>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</si>
  <si>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</si>
  <si>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</si>
  <si>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</si>
  <si>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</si>
  <si>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</si>
  <si>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</si>
  <si>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</si>
  <si>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</si>
  <si>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</si>
  <si>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</si>
  <si>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</si>
  <si>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</si>
  <si>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</si>
  <si>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</si>
  <si>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</si>
  <si>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</si>
  <si>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</si>
  <si>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</si>
  <si>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</si>
  <si>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</si>
  <si>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</si>
  <si>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</si>
  <si>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</si>
  <si>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</si>
  <si>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</si>
  <si>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</si>
  <si>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</si>
  <si>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</si>
  <si>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</si>
  <si>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</si>
  <si>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</si>
  <si>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</si>
  <si>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</si>
  <si>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</si>
  <si>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</si>
  <si>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</si>
  <si>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</si>
  <si>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</si>
  <si>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</si>
  <si>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</si>
  <si>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</si>
  <si>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</si>
  <si>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</si>
  <si>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</si>
  <si>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</si>
  <si>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</si>
  <si>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</si>
  <si>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</si>
  <si>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</si>
  <si>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</si>
  <si>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</si>
  <si>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</si>
  <si>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</si>
  <si>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</si>
  <si>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</si>
  <si>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</si>
  <si>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</si>
  <si>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</si>
  <si>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</si>
  <si>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</si>
  <si>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</si>
  <si>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</si>
  <si>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</si>
  <si>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</si>
  <si>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</si>
  <si>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</si>
  <si>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</si>
  <si>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</si>
  <si>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</si>
  <si>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</si>
  <si>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</si>
  <si>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</si>
  <si>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</si>
  <si>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</si>
  <si>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</si>
  <si>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</si>
  <si>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</si>
  <si>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</si>
  <si>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</si>
  <si>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</si>
  <si>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</si>
  <si>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</si>
  <si>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</si>
  <si>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</si>
  <si>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</si>
  <si>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</si>
  <si>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</si>
  <si>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</si>
  <si>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</si>
  <si>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</si>
  <si>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</si>
  <si>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</si>
  <si>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</si>
  <si>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</si>
  <si>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</si>
  <si>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</si>
  <si>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</si>
  <si>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</si>
  <si>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</si>
  <si>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</si>
  <si>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</si>
  <si>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</si>
  <si>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</si>
  <si>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</si>
  <si>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</si>
  <si>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</si>
  <si>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</si>
  <si>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</si>
  <si>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</si>
  <si>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</si>
  <si>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</si>
  <si>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</si>
  <si>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</si>
  <si>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</si>
  <si>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</si>
  <si>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</si>
  <si>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</si>
  <si>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</si>
  <si>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</si>
  <si>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</si>
  <si>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</si>
  <si>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</si>
  <si>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</si>
  <si>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</si>
  <si>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</si>
  <si>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</si>
  <si>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</si>
  <si>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</si>
  <si>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</si>
  <si>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</si>
  <si>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</si>
  <si>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</si>
  <si>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</si>
  <si>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</si>
  <si>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</si>
  <si>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</si>
  <si>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</si>
  <si>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</si>
  <si>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</si>
  <si>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</si>
  <si>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</si>
  <si>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</si>
  <si>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</si>
  <si>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</si>
  <si>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</si>
  <si>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</si>
  <si>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</si>
  <si>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</si>
  <si>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</si>
  <si>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</si>
  <si>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</si>
  <si>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</si>
  <si>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</si>
  <si>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</si>
  <si>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</si>
  <si>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</si>
  <si>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</si>
  <si>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</si>
  <si>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</si>
  <si>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</si>
  <si>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</si>
  <si>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</si>
  <si>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</si>
  <si>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</si>
  <si>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</si>
  <si>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</si>
  <si>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</si>
  <si>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</si>
  <si>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</si>
  <si>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</si>
  <si>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</si>
  <si>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</si>
  <si>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</si>
  <si>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</si>
  <si>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</si>
  <si>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</si>
  <si>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</si>
  <si>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</si>
  <si>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</si>
  <si>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</si>
  <si>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</si>
  <si>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</si>
  <si>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</si>
  <si>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</si>
  <si>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</si>
  <si>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</si>
  <si>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</si>
  <si>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</si>
  <si>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</si>
  <si>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</si>
  <si>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</si>
  <si>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</si>
  <si>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</si>
  <si>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</si>
  <si>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</si>
  <si>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</si>
  <si>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</si>
  <si>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</si>
  <si>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</si>
  <si>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</si>
  <si>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</si>
  <si>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</si>
  <si>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</si>
  <si>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</si>
  <si>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</si>
  <si>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</si>
  <si>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</si>
  <si>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</si>
  <si>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</si>
  <si>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</si>
  <si>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</si>
  <si>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</si>
  <si>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</si>
  <si>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</si>
  <si>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</si>
  <si>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</si>
  <si>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</si>
  <si>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</si>
  <si>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</si>
  <si>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</si>
  <si>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</si>
  <si>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</si>
  <si>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</si>
  <si>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</si>
  <si>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</si>
  <si>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</si>
  <si>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</si>
  <si>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</si>
  <si>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</si>
  <si>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</si>
  <si>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</si>
  <si>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</si>
  <si>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</si>
  <si>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</si>
  <si>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</si>
  <si>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</si>
  <si>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</si>
  <si>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</si>
  <si>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</si>
  <si>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</si>
  <si>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</si>
  <si>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</si>
  <si>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</si>
  <si>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</si>
  <si>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</si>
  <si>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</si>
  <si>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</si>
  <si>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</si>
  <si>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</si>
  <si>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</si>
  <si>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</si>
  <si>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</si>
  <si>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</si>
  <si>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</si>
  <si>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</si>
  <si>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</si>
  <si>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</si>
  <si>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</si>
  <si>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</si>
  <si>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</si>
  <si>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</si>
  <si>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</si>
  <si>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</si>
  <si>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</si>
  <si>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</si>
  <si>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</si>
  <si>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</si>
  <si>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</si>
  <si>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</si>
  <si>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</si>
  <si>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</si>
  <si>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</si>
  <si>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</si>
  <si>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</si>
  <si>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</si>
  <si>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</si>
  <si>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</si>
  <si>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</si>
  <si>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</si>
  <si>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</si>
  <si>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</si>
  <si>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</si>
  <si>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</si>
  <si>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</si>
  <si>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</si>
  <si>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</si>
  <si>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</si>
  <si>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</si>
  <si>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</si>
  <si>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</si>
  <si>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</si>
  <si>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</si>
  <si>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</si>
  <si>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</si>
  <si>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</si>
  <si>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</si>
  <si>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</si>
  <si>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</si>
  <si>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</si>
  <si>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</si>
  <si>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</si>
  <si>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</si>
  <si>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</si>
  <si>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</si>
  <si>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</si>
  <si>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</si>
  <si>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</si>
  <si>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</si>
  <si>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</si>
  <si>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</si>
  <si>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</si>
  <si>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</si>
  <si>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</si>
  <si>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</si>
  <si>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</si>
  <si>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</si>
  <si>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</si>
  <si>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</si>
  <si>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</si>
  <si>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</si>
  <si>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</si>
  <si>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</si>
  <si>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</si>
  <si>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</si>
  <si>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</si>
  <si>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</si>
  <si>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</si>
  <si>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</si>
  <si>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</si>
  <si>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</si>
  <si>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</si>
  <si>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</si>
  <si>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</si>
  <si>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</si>
  <si>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</si>
  <si>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</si>
  <si>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</si>
  <si>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</si>
  <si>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</si>
  <si>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</si>
  <si>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</si>
  <si>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</si>
  <si>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</si>
  <si>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</si>
  <si>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</si>
  <si>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</si>
  <si>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</si>
  <si>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</si>
  <si>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</si>
  <si>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</si>
  <si>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</si>
  <si>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</si>
  <si>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</si>
  <si>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</si>
  <si>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</si>
  <si>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</si>
  <si>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</si>
  <si>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</si>
  <si>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</si>
  <si>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</si>
  <si>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</si>
  <si>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</si>
  <si>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</si>
  <si>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</si>
  <si>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</si>
  <si>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</si>
  <si>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</si>
  <si>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</si>
  <si>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</si>
  <si>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</si>
  <si>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</si>
  <si>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</si>
  <si>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</si>
  <si>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</si>
  <si>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</si>
  <si>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</si>
  <si>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</si>
  <si>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</si>
  <si>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</si>
  <si>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</si>
  <si>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</si>
  <si>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</si>
  <si>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</si>
  <si>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</si>
  <si>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</si>
  <si>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</si>
  <si>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</si>
  <si>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</si>
  <si>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</si>
  <si>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</si>
  <si>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</si>
  <si>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</si>
  <si>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</si>
  <si>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</si>
  <si>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</si>
  <si>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</si>
  <si>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</si>
  <si>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</si>
  <si>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</si>
  <si>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</si>
  <si>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</si>
  <si>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</si>
  <si>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</si>
  <si>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</si>
  <si>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</si>
  <si>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</si>
  <si>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</si>
  <si>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</si>
  <si>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</si>
  <si>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</si>
  <si>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</si>
  <si>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</si>
  <si>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</si>
  <si>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</si>
  <si>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</si>
  <si>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</si>
  <si>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</si>
  <si>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</si>
  <si>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</si>
  <si>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</si>
  <si>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</si>
  <si>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</si>
  <si>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</si>
  <si>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</si>
  <si>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</si>
  <si>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</si>
  <si>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</si>
  <si>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</si>
  <si>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</si>
  <si>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</si>
  <si>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</si>
  <si>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</si>
  <si>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</si>
  <si>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</si>
  <si>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</si>
  <si>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</si>
  <si>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</si>
  <si>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</si>
  <si>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</si>
  <si>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</si>
  <si>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</si>
  <si>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</si>
  <si>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</si>
  <si>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</si>
  <si>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</si>
  <si>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</si>
  <si>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</si>
  <si>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</si>
  <si>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</si>
  <si>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</si>
  <si>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</si>
  <si>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</si>
  <si>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</si>
  <si>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</si>
  <si>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</si>
  <si>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</si>
  <si>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</si>
  <si>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</si>
  <si>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</si>
  <si>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</si>
  <si>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</si>
  <si>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</si>
  <si>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</si>
  <si>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</si>
  <si>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</si>
  <si>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</si>
  <si>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</si>
  <si>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</si>
  <si>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</si>
  <si>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</si>
  <si>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</si>
  <si>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</si>
  <si>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</si>
  <si>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</si>
  <si>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</si>
  <si>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</si>
  <si>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</si>
  <si>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</si>
  <si>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</si>
  <si>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</si>
  <si>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</si>
  <si>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</si>
  <si>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</si>
  <si>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</si>
  <si>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</si>
  <si>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</si>
  <si>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</si>
  <si>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</si>
  <si>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</si>
  <si>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</si>
  <si>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</si>
  <si>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</si>
  <si>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</si>
  <si>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</si>
  <si>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</si>
  <si>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</si>
  <si>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</si>
  <si>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</si>
  <si>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</si>
  <si>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</si>
  <si>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</si>
  <si>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</si>
  <si>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</si>
  <si>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</si>
  <si>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</si>
  <si>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</si>
  <si>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</si>
  <si>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</si>
  <si>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</si>
  <si>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</si>
  <si>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</si>
  <si>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</si>
  <si>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</si>
  <si>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</si>
  <si>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</si>
  <si>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</si>
  <si>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</si>
  <si>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</si>
  <si>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</si>
  <si>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</si>
  <si>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</si>
  <si>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</si>
  <si>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</si>
  <si>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</si>
  <si>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</si>
  <si>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</si>
  <si>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</si>
  <si>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</si>
  <si>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</si>
  <si>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</si>
  <si>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</si>
  <si>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</si>
  <si>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</si>
  <si>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</si>
  <si>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</si>
  <si>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</si>
  <si>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</si>
  <si>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</si>
  <si>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</si>
  <si>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</si>
  <si>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</si>
  <si>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</si>
  <si>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</si>
  <si>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</si>
  <si>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</si>
  <si>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</si>
  <si>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</si>
  <si>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</si>
  <si>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</si>
  <si>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</si>
  <si>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</si>
  <si>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</si>
  <si>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</si>
  <si>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</si>
  <si>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</si>
  <si>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</si>
  <si>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</si>
  <si>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</si>
  <si>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</si>
  <si>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</si>
  <si>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</si>
  <si>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</si>
  <si>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</si>
  <si>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</si>
  <si>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</si>
  <si>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</si>
  <si>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</si>
  <si>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</si>
  <si>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</si>
  <si>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</si>
  <si>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</si>
  <si>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</si>
  <si>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</si>
  <si>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</si>
  <si>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</si>
  <si>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</si>
  <si>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</si>
  <si>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</si>
  <si>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</si>
  <si>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</si>
  <si>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</si>
  <si>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</si>
  <si>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</si>
  <si>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</si>
  <si>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</si>
  <si>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</si>
  <si>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</si>
  <si>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</si>
  <si>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</si>
  <si>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</si>
  <si>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</si>
  <si>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</si>
  <si>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</si>
  <si>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</si>
  <si>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</si>
  <si>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</si>
  <si>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</si>
  <si>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</si>
  <si>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</si>
  <si>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</si>
  <si>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</si>
  <si>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</si>
  <si>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</si>
  <si>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</si>
  <si>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</si>
  <si>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</si>
  <si>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</si>
  <si>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</si>
  <si>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</si>
  <si>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</si>
  <si>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</si>
  <si>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</si>
  <si>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</si>
  <si>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</si>
  <si>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</si>
  <si>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</si>
  <si>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</si>
  <si>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</si>
  <si>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</si>
  <si>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</si>
  <si>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</si>
  <si>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</si>
  <si>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</si>
  <si>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</si>
  <si>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</si>
  <si>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</si>
  <si>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</si>
  <si>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</si>
  <si>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</si>
  <si>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</si>
  <si>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</si>
  <si>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</si>
  <si>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</si>
  <si>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</si>
  <si>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</si>
  <si>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</si>
  <si>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</si>
  <si>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</si>
  <si>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</si>
  <si>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</si>
  <si>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</si>
  <si>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</si>
  <si>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</si>
  <si>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</si>
  <si>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</si>
  <si>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</si>
  <si>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</si>
  <si>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</si>
  <si>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</si>
  <si>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</si>
  <si>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</si>
  <si>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</si>
  <si>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</si>
  <si>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</si>
  <si>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</si>
  <si>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</si>
  <si>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</si>
  <si>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</si>
  <si>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</si>
  <si>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</si>
  <si>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</si>
  <si>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</si>
  <si>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</si>
  <si>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</si>
  <si>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</si>
  <si>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</si>
  <si>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</si>
  <si>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</si>
  <si>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</si>
  <si>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</si>
  <si>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</si>
  <si>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</si>
  <si>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</si>
  <si>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</si>
  <si>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</si>
  <si>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</si>
  <si>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</si>
  <si>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</si>
  <si>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</si>
  <si>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</si>
  <si>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</si>
  <si>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</si>
  <si>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</si>
  <si>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</si>
  <si>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</si>
  <si>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</si>
  <si>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</si>
  <si>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</si>
  <si>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</si>
  <si>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</si>
  <si>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</si>
  <si>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</si>
  <si>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</si>
  <si>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</si>
  <si>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</si>
  <si>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</si>
  <si>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</si>
  <si>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</si>
  <si>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</si>
  <si>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</si>
  <si>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</si>
  <si>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</si>
  <si>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</si>
  <si>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</si>
  <si>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</si>
  <si>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</si>
  <si>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</si>
  <si>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</si>
  <si>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</si>
  <si>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</si>
  <si>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</si>
  <si>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</si>
  <si>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</si>
  <si>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</si>
  <si>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</si>
  <si>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</si>
  <si>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</si>
  <si>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</si>
  <si>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</si>
  <si>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</si>
  <si>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</si>
  <si>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</si>
  <si>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</si>
  <si>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</si>
  <si>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</si>
  <si>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</si>
  <si>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</si>
  <si>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</si>
  <si>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</si>
  <si>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</si>
  <si>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</si>
  <si>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</si>
  <si>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</si>
  <si>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</si>
  <si>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</si>
  <si>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</si>
  <si>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</si>
  <si>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</si>
  <si>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</si>
  <si>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</si>
  <si>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</si>
  <si>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</si>
  <si>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</si>
  <si>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</si>
  <si>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</si>
  <si>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</si>
  <si>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</si>
  <si>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</si>
  <si>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</si>
  <si>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</si>
  <si>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</si>
  <si>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</si>
  <si>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</si>
  <si>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</si>
  <si>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</si>
  <si>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</si>
  <si>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</si>
  <si>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</si>
  <si>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</si>
  <si>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</si>
  <si>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</si>
  <si>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</si>
  <si>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</si>
  <si>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</si>
  <si>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</si>
  <si>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</si>
  <si>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</si>
  <si>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</si>
  <si>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</si>
  <si>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</si>
  <si>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</si>
  <si>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</si>
  <si>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</si>
  <si>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</si>
  <si>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</si>
  <si>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</si>
  <si>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</si>
  <si>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</si>
  <si>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</si>
  <si>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</si>
  <si>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</si>
  <si>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</si>
  <si>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</si>
  <si>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</si>
  <si>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</si>
  <si>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</si>
  <si>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</si>
  <si>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</si>
  <si>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</si>
  <si>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</si>
  <si>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</si>
  <si>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</si>
  <si>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</si>
  <si>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</si>
  <si>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</si>
  <si>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</si>
  <si>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</si>
  <si>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</si>
  <si>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</si>
  <si>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</si>
  <si>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</si>
  <si>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</si>
  <si>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</si>
  <si>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</si>
  <si>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</si>
  <si>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</si>
  <si>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</si>
  <si>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</si>
  <si>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</si>
  <si>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</si>
  <si>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</si>
  <si>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</si>
  <si>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</si>
  <si>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</si>
  <si>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</si>
  <si>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</si>
  <si>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</si>
  <si>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</si>
  <si>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</si>
  <si>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</si>
  <si>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</si>
  <si>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</si>
  <si>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</si>
  <si>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</si>
  <si>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</si>
  <si>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</si>
  <si>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</si>
  <si>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</si>
  <si>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</si>
  <si>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</si>
  <si>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</si>
  <si>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</si>
  <si>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</si>
  <si>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</si>
  <si>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</si>
  <si>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</si>
  <si>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</si>
  <si>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</si>
  <si>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</si>
  <si>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</si>
  <si>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</si>
  <si>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</si>
  <si>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</si>
  <si>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</si>
  <si>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</si>
  <si>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</si>
  <si>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</si>
  <si>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</si>
  <si>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</si>
  <si>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</si>
  <si>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</si>
  <si>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</si>
  <si>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</si>
  <si>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</si>
  <si>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</si>
  <si>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</si>
  <si>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</si>
  <si>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</si>
  <si>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</si>
  <si>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</si>
  <si>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</si>
  <si>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</si>
  <si>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</si>
  <si>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</si>
  <si>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</si>
  <si>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</si>
  <si>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</si>
  <si>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</si>
  <si>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</si>
  <si>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</si>
  <si>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</si>
  <si>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</si>
  <si>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</si>
  <si>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</si>
  <si>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</si>
  <si>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</si>
  <si>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</si>
  <si>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</si>
  <si>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</si>
  <si>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</si>
  <si>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</si>
  <si>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</si>
  <si>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</si>
  <si>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</si>
  <si>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</si>
  <si>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</si>
  <si>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</si>
  <si>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</si>
  <si>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</si>
  <si>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</si>
  <si>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</si>
  <si>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</si>
  <si>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</si>
  <si>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</si>
  <si>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</si>
  <si>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</si>
  <si>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</si>
  <si>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</si>
  <si>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</si>
  <si>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</si>
  <si>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</si>
  <si>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</si>
  <si>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</si>
  <si>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</si>
  <si>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</si>
  <si>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</si>
  <si>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</si>
  <si>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</si>
  <si>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</si>
  <si>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</si>
  <si>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</si>
  <si>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</si>
  <si>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</si>
  <si>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</si>
  <si>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</si>
  <si>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</si>
  <si>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</si>
  <si>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</si>
  <si>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</si>
  <si>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</si>
  <si>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</si>
  <si>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</si>
  <si>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</si>
  <si>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</si>
  <si>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</si>
  <si>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</si>
  <si>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</si>
  <si>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</si>
  <si>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</si>
  <si>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</si>
  <si>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</si>
  <si>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</si>
  <si>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</si>
  <si>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</si>
  <si>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</si>
  <si>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</si>
  <si>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</si>
  <si>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</si>
  <si>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</si>
  <si>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</si>
  <si>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</si>
  <si>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</si>
  <si>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</si>
  <si>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</si>
  <si>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</si>
  <si>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</si>
  <si>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</si>
  <si>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</si>
  <si>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</si>
  <si>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</si>
  <si>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</si>
  <si>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</si>
  <si>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</si>
  <si>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</si>
  <si>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</si>
  <si>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</si>
  <si>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</si>
  <si>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</si>
  <si>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</si>
  <si>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</si>
  <si>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</si>
  <si>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</si>
  <si>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</si>
  <si>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</si>
  <si>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</si>
  <si>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</si>
  <si>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</si>
  <si>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</si>
  <si>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</si>
  <si>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</si>
  <si>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</si>
  <si>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</si>
  <si>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</si>
  <si>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</si>
  <si>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</si>
  <si>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</si>
  <si>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</si>
  <si>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</si>
  <si>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</si>
  <si>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</si>
  <si>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</si>
  <si>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</si>
  <si>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</si>
  <si>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</si>
  <si>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</si>
  <si>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</si>
  <si>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</si>
  <si>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</si>
  <si>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</si>
  <si>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</si>
  <si>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</si>
  <si>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</si>
  <si>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</si>
  <si>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</si>
  <si>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</si>
  <si>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</si>
  <si>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</si>
  <si>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</si>
  <si>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</si>
  <si>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</si>
  <si>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</si>
  <si>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</si>
  <si>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</si>
  <si>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</si>
  <si>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</si>
  <si>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</si>
  <si>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</si>
  <si>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</si>
  <si>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</si>
  <si>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</si>
  <si>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</si>
  <si>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</si>
  <si>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</si>
  <si>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</si>
  <si>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</si>
  <si>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</si>
  <si>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</si>
  <si>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</si>
  <si>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</si>
  <si>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</si>
  <si>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</si>
  <si>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</si>
  <si>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</si>
  <si>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</si>
  <si>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</si>
  <si>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</si>
  <si>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</si>
  <si>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</si>
  <si>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</si>
  <si>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</si>
  <si>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</si>
  <si>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</si>
  <si>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</si>
  <si>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</si>
  <si>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</si>
  <si>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</si>
  <si>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</si>
  <si>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</si>
  <si>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</si>
  <si>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</si>
  <si>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</si>
  <si>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</si>
  <si>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</si>
  <si>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</si>
  <si>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</si>
  <si>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</si>
  <si>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</si>
  <si>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</si>
  <si>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</si>
  <si>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</si>
  <si>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</si>
  <si>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</si>
  <si>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</si>
  <si>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</si>
  <si>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</si>
  <si>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</si>
  <si>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</si>
  <si>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</si>
  <si>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</si>
  <si>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</si>
  <si>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</si>
  <si>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</si>
  <si>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</si>
  <si>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</si>
  <si>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</si>
  <si>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</si>
  <si>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</si>
  <si>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</si>
  <si>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</si>
  <si>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</si>
  <si>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</si>
  <si>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</si>
  <si>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</si>
  <si>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</si>
  <si>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</si>
  <si>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</si>
  <si>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</si>
  <si>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</si>
  <si>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</si>
  <si>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</si>
  <si>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</si>
  <si>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</si>
  <si>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</si>
  <si>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</si>
  <si>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</si>
  <si>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</si>
  <si>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</si>
  <si>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</si>
  <si>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</si>
  <si>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</si>
  <si>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</si>
  <si>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</si>
  <si>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</si>
  <si>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</si>
  <si>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</si>
  <si>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</si>
  <si>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</si>
  <si>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</si>
  <si>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</si>
  <si>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</si>
  <si>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</si>
  <si>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</si>
  <si>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</si>
  <si>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</si>
  <si>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</si>
  <si>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</si>
  <si>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</si>
  <si>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</si>
  <si>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</si>
  <si>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</si>
  <si>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</si>
  <si>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</si>
  <si>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</si>
  <si>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</si>
  <si>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</si>
  <si>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</si>
  <si>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</si>
  <si>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</si>
  <si>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</si>
  <si>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</si>
  <si>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</si>
  <si>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</si>
  <si>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</si>
  <si>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</si>
  <si>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</si>
  <si>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</si>
  <si>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</si>
  <si>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</si>
  <si>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</si>
  <si>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</si>
  <si>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</si>
  <si>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</si>
  <si>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</si>
  <si>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</si>
  <si>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</si>
  <si>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</si>
  <si>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</si>
  <si>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</si>
  <si>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</si>
  <si>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</si>
  <si>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</si>
  <si>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</si>
  <si>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</si>
  <si>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</si>
  <si>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</si>
  <si>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</si>
  <si>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</si>
  <si>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</si>
  <si>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</si>
  <si>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</si>
  <si>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</si>
  <si>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</si>
  <si>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</si>
  <si>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</si>
  <si>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</si>
  <si>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</si>
  <si>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</si>
  <si>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</si>
  <si>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</si>
  <si>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</si>
  <si>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</si>
  <si>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</si>
  <si>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</si>
  <si>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</si>
  <si>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</si>
  <si>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</si>
  <si>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</si>
  <si>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</si>
  <si>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</si>
  <si>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</si>
  <si>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</si>
  <si>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</si>
  <si>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</si>
  <si>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</si>
  <si>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</si>
  <si>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</si>
  <si>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</si>
  <si>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</si>
  <si>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</si>
  <si>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</si>
  <si>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</si>
  <si>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</si>
  <si>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</si>
  <si>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</si>
  <si>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</si>
  <si>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</si>
  <si>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</si>
  <si>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</si>
  <si>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</si>
  <si>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</si>
  <si>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</si>
  <si>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</si>
  <si>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</si>
  <si>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</si>
  <si>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</si>
  <si>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</si>
  <si>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</si>
  <si>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</si>
  <si>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</si>
  <si>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</si>
  <si>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</si>
  <si>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</si>
  <si>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</si>
  <si>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</si>
  <si>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</si>
  <si>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</si>
  <si>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</si>
  <si>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</si>
  <si>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</si>
  <si>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</si>
  <si>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</si>
  <si>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</si>
  <si>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</si>
  <si>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</si>
  <si>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</si>
  <si>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</si>
  <si>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</si>
  <si>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</si>
  <si>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</si>
  <si>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</si>
  <si>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</si>
  <si>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</si>
  <si>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</si>
  <si>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</si>
  <si>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</si>
  <si>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</si>
  <si>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</si>
  <si>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</si>
  <si>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</si>
  <si>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</si>
  <si>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</si>
  <si>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</si>
  <si>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</si>
  <si>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</si>
  <si>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</si>
  <si>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</si>
  <si>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</si>
  <si>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</si>
  <si>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</si>
  <si>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</si>
  <si>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</si>
  <si>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</si>
  <si>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</si>
  <si>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</si>
  <si>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</si>
  <si>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</si>
  <si>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</si>
  <si>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</si>
  <si>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</si>
  <si>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</si>
  <si>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</si>
  <si>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</si>
  <si>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</si>
  <si>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</si>
  <si>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</si>
  <si>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</si>
  <si>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</si>
  <si>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</si>
  <si>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</si>
  <si>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</si>
  <si>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</si>
  <si>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</si>
  <si>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</si>
  <si>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</si>
  <si>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</si>
  <si>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</si>
  <si>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</si>
  <si>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</si>
  <si>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</si>
  <si>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</si>
  <si>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</si>
  <si>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</si>
  <si>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</si>
  <si>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</si>
  <si>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</si>
  <si>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</si>
  <si>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</si>
  <si>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</si>
  <si>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</si>
  <si>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</si>
  <si>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</si>
  <si>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</si>
  <si>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</si>
  <si>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</si>
  <si>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</si>
  <si>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</si>
  <si>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</si>
  <si>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</si>
  <si>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</si>
  <si>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</si>
  <si>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</si>
  <si>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</si>
  <si>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</si>
  <si>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</si>
  <si>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</si>
  <si>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</si>
  <si>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</si>
  <si>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</si>
  <si>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</si>
  <si>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</si>
  <si>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</si>
  <si>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</si>
  <si>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</si>
  <si>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</si>
  <si>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</si>
  <si>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</si>
  <si>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</si>
  <si>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</si>
  <si>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</si>
  <si>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</si>
  <si>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</si>
  <si>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</si>
  <si>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</si>
  <si>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</si>
  <si>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</si>
  <si>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</si>
  <si>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</si>
  <si>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</si>
  <si>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</si>
  <si>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</si>
  <si>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</si>
  <si>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</si>
  <si>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</si>
  <si>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</si>
  <si>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</si>
  <si>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</si>
  <si>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</si>
  <si>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</si>
  <si>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</si>
  <si>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</si>
  <si>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</si>
  <si>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</si>
  <si>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</si>
  <si>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</si>
  <si>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</si>
  <si>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</si>
  <si>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</si>
  <si>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</si>
  <si>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</si>
  <si>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</si>
  <si>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</si>
  <si>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</si>
  <si>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</si>
  <si>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</si>
  <si>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</si>
  <si>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</si>
  <si>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</si>
  <si>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</si>
  <si>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</si>
  <si>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</si>
  <si>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</si>
  <si>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</si>
  <si>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</si>
  <si>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</si>
  <si>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</si>
  <si>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</si>
  <si>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</si>
  <si>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</si>
  <si>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</si>
  <si>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</si>
  <si>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</si>
  <si>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</si>
  <si>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</si>
  <si>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</si>
  <si>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</si>
  <si>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</si>
  <si>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</si>
  <si>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</si>
  <si>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</si>
  <si>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</si>
  <si>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</si>
  <si>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</si>
  <si>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</si>
  <si>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</si>
  <si>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</si>
  <si>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</si>
  <si>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</si>
  <si>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</si>
  <si>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</si>
  <si>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</si>
  <si>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</si>
  <si>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</si>
  <si>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</si>
  <si>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</si>
  <si>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</si>
  <si>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</si>
  <si>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</si>
  <si>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</si>
  <si>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</si>
  <si>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</si>
  <si>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</si>
  <si>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</si>
  <si>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</si>
  <si>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</si>
  <si>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</si>
  <si>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</si>
  <si>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</si>
  <si>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</si>
  <si>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</si>
  <si>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</si>
  <si>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</si>
  <si>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</si>
  <si>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</si>
  <si>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</si>
  <si>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</si>
  <si>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</si>
  <si>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</si>
  <si>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</si>
  <si>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</si>
  <si>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</si>
  <si>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</si>
  <si>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</si>
  <si>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</si>
  <si>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</si>
  <si>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</si>
  <si>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</si>
  <si>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</si>
  <si>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</si>
  <si>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</si>
  <si>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</si>
  <si>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</si>
  <si>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</si>
  <si>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</si>
  <si>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</si>
  <si>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</si>
  <si>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</si>
  <si>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</si>
  <si>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</si>
  <si>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</si>
  <si>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</si>
  <si>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</si>
  <si>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</si>
  <si>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</si>
  <si>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</si>
  <si>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</si>
  <si>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</si>
  <si>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</si>
  <si>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</si>
  <si>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</si>
  <si>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</si>
  <si>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</si>
  <si>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</si>
  <si>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</si>
  <si>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</si>
  <si>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</si>
  <si>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</si>
  <si>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</si>
  <si>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</si>
  <si>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</si>
  <si>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</si>
  <si>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</si>
  <si>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</si>
  <si>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</si>
  <si>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</si>
  <si>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</si>
  <si>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</si>
  <si>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</si>
  <si>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</si>
  <si>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</si>
  <si>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</si>
  <si>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</si>
  <si>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</si>
  <si>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</si>
  <si>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</si>
  <si>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</si>
  <si>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</si>
  <si>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</si>
  <si>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</si>
  <si>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</si>
  <si>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</si>
  <si>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</si>
  <si>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</si>
  <si>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</si>
  <si>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</si>
  <si>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</si>
  <si>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</si>
  <si>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</si>
  <si>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</si>
  <si>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</si>
  <si>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</si>
  <si>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</si>
  <si>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</si>
  <si>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</si>
  <si>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</si>
  <si>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</si>
  <si>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</si>
  <si>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</si>
  <si>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</si>
  <si>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</si>
  <si>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</si>
  <si>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</si>
  <si>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</si>
  <si>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</si>
  <si>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</si>
  <si>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</si>
  <si>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</si>
  <si>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</si>
  <si>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</si>
  <si>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</si>
  <si>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</si>
  <si>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</si>
  <si>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</si>
  <si>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</si>
  <si>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</si>
  <si>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</si>
  <si>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</si>
  <si>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</si>
  <si>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</si>
  <si>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</si>
  <si>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</si>
  <si>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</si>
  <si>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</si>
  <si>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</si>
  <si>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</si>
  <si>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</si>
  <si>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</si>
  <si>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</si>
  <si>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</si>
  <si>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</si>
  <si>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</si>
  <si>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</si>
  <si>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</si>
  <si>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</si>
  <si>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</si>
  <si>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</si>
  <si>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</si>
  <si>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</si>
  <si>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</si>
  <si>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</si>
  <si>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</si>
  <si>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</si>
  <si>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</si>
  <si>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</si>
  <si>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</si>
  <si>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</si>
  <si>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</si>
  <si>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</si>
  <si>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</si>
  <si>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</si>
  <si>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</si>
  <si>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</si>
  <si>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</si>
  <si>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</si>
  <si>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</si>
  <si>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</si>
  <si>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</si>
  <si>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</si>
  <si>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</si>
  <si>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</si>
  <si>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</si>
  <si>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</si>
  <si>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</si>
  <si>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</si>
  <si>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</si>
  <si>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</si>
  <si>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</si>
  <si>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</si>
  <si>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</si>
  <si>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</si>
  <si>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</si>
  <si>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</si>
  <si>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</si>
  <si>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</si>
  <si>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</si>
  <si>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</si>
  <si>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</si>
  <si>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</si>
  <si>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</si>
  <si>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</si>
  <si>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</si>
  <si>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</si>
  <si>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</si>
  <si>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</si>
  <si>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</si>
  <si>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</si>
  <si>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</si>
  <si>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</si>
  <si>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</si>
  <si>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</si>
  <si>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</si>
  <si>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</si>
  <si>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</si>
  <si>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</si>
  <si>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</si>
  <si>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</si>
  <si>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</si>
  <si>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</si>
  <si>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</si>
  <si>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</si>
  <si>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</si>
  <si>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</si>
  <si>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</si>
  <si>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</si>
  <si>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</si>
  <si>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</si>
  <si>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</si>
  <si>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</si>
  <si>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</si>
  <si>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</si>
  <si>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</si>
  <si>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</si>
  <si>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</si>
  <si>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</si>
  <si>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</si>
  <si>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</si>
  <si>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</si>
  <si>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</si>
  <si>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</si>
  <si>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</si>
  <si>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</si>
  <si>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</si>
  <si>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</si>
  <si>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</si>
  <si>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</si>
  <si>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</si>
  <si>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</si>
  <si>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</si>
  <si>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</si>
  <si>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</si>
  <si>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</si>
  <si>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</si>
  <si>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</si>
  <si>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</si>
  <si>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</si>
  <si>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</si>
  <si>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</si>
  <si>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</si>
  <si>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</si>
  <si>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</si>
  <si>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</si>
  <si>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</si>
  <si>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</si>
  <si>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</si>
  <si>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</si>
  <si>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</si>
  <si>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</si>
  <si>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</si>
  <si>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</si>
  <si>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</si>
  <si>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</si>
  <si>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</si>
  <si>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</si>
  <si>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</si>
  <si>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</si>
  <si>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</si>
  <si>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</si>
  <si>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</si>
  <si>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</si>
  <si>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</si>
  <si>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</si>
  <si>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</si>
  <si>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</si>
  <si>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</si>
  <si>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</si>
  <si>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</si>
  <si>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</si>
  <si>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</si>
  <si>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</si>
  <si>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</si>
  <si>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</si>
  <si>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</si>
  <si>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</si>
  <si>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</si>
  <si>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</si>
  <si>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</si>
  <si>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</si>
  <si>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</si>
  <si>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</si>
  <si>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</si>
  <si>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</si>
  <si>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</si>
  <si>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</si>
  <si>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</si>
  <si>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</si>
  <si>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</si>
  <si>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</si>
  <si>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</si>
  <si>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</si>
  <si>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</si>
  <si>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</si>
  <si>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</si>
  <si>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</si>
  <si>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</si>
  <si>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</si>
  <si>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</si>
  <si>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</si>
  <si>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</si>
  <si>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</si>
  <si>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</si>
  <si>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</si>
  <si>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</si>
  <si>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</si>
  <si>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</si>
  <si>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</si>
  <si>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</si>
  <si>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</si>
  <si>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</si>
  <si>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</si>
  <si>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</si>
  <si>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</si>
  <si>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</si>
  <si>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</si>
  <si>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</si>
  <si>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</si>
  <si>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</si>
  <si>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</si>
  <si>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</si>
  <si>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</si>
  <si>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</si>
  <si>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</si>
  <si>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</si>
  <si>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</si>
  <si>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</si>
  <si>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</si>
  <si>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</si>
  <si>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</si>
  <si>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</si>
  <si>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</si>
  <si>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</si>
  <si>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</si>
  <si>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</si>
  <si>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</si>
  <si>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</si>
  <si>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</si>
  <si>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</si>
  <si>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</si>
  <si>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</si>
  <si>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</si>
  <si>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</si>
  <si>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</si>
  <si>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</si>
  <si>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</si>
  <si>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</si>
  <si>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</si>
  <si>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</si>
  <si>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</si>
  <si>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</si>
  <si>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</si>
  <si>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</si>
  <si>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</si>
  <si>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</si>
  <si>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</si>
  <si>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</si>
  <si>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</si>
  <si>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</si>
  <si>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</si>
  <si>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</si>
  <si>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</si>
  <si>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</si>
  <si>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</si>
  <si>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</si>
  <si>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</si>
  <si>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</si>
  <si>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</si>
  <si>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</si>
  <si>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</si>
  <si>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</si>
  <si>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</si>
  <si>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</si>
  <si>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</si>
  <si>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</si>
  <si>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</si>
  <si>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</si>
  <si>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</si>
  <si>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</si>
  <si>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</si>
  <si>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</si>
  <si>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</si>
  <si>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</si>
  <si>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</si>
  <si>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</si>
  <si>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</si>
  <si>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</si>
  <si>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</si>
  <si>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</si>
  <si>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</si>
  <si>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</si>
  <si>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</si>
  <si>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</si>
  <si>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</si>
  <si>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</si>
  <si>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</si>
  <si>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</si>
  <si>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</si>
  <si>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</si>
  <si>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</si>
  <si>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</si>
  <si>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</si>
  <si>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</si>
  <si>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</si>
  <si>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</si>
  <si>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</si>
  <si>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</si>
  <si>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</si>
  <si>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</si>
  <si>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</si>
  <si>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</si>
  <si>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</si>
  <si>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</si>
  <si>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</si>
  <si>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</si>
  <si>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</si>
  <si>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</si>
  <si>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</si>
  <si>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</si>
  <si>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</si>
  <si>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</si>
  <si>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</si>
  <si>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</si>
  <si>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</si>
  <si>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</si>
  <si>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</si>
  <si>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</si>
  <si>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</si>
  <si>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</si>
  <si>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</si>
  <si>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</si>
  <si>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</si>
  <si>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</si>
  <si>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</si>
  <si>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</si>
  <si>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</si>
  <si>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</si>
  <si>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</si>
  <si>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</si>
  <si>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</si>
  <si>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</si>
  <si>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</si>
  <si>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</si>
  <si>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</si>
  <si>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</si>
  <si>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</si>
  <si>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</si>
  <si>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</si>
  <si>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</si>
  <si>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</si>
  <si>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</si>
  <si>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</si>
  <si>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</si>
  <si>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</si>
  <si>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</si>
  <si>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</si>
  <si>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</si>
  <si>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</si>
  <si>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</si>
  <si>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</si>
  <si>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</si>
  <si>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</si>
  <si>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</si>
  <si>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</si>
  <si>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</si>
  <si>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</si>
  <si>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</si>
  <si>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</si>
  <si>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</si>
  <si>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</si>
  <si>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</si>
  <si>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</si>
  <si>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</si>
  <si>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</si>
  <si>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</si>
  <si>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</si>
  <si>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</si>
  <si>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</si>
  <si>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</si>
  <si>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</si>
  <si>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</si>
  <si>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</si>
  <si>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</si>
  <si>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</si>
  <si>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</si>
  <si>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</si>
  <si>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</si>
  <si>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</si>
  <si>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</si>
  <si>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</si>
  <si>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</si>
  <si>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</si>
  <si>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</si>
  <si>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</si>
  <si>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</si>
  <si>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</si>
  <si>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</si>
  <si>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</si>
  <si>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</si>
  <si>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</si>
  <si>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</si>
  <si>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</si>
  <si>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</si>
  <si>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</si>
  <si>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</si>
  <si>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</si>
  <si>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</si>
  <si>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</si>
  <si>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</si>
  <si>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</si>
  <si>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</si>
  <si>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</si>
  <si>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</si>
  <si>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</si>
  <si>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</si>
  <si>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</si>
  <si>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</si>
  <si>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</si>
  <si>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</si>
  <si>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</si>
  <si>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</si>
  <si>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</si>
  <si>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</si>
  <si>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</si>
  <si>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</si>
  <si>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</si>
  <si>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</si>
  <si>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</si>
  <si>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</si>
  <si>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</si>
  <si>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</si>
  <si>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</si>
  <si>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</si>
  <si>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</si>
  <si>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</si>
  <si>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</si>
  <si>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</si>
  <si>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</si>
  <si>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</si>
  <si>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</si>
  <si>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</si>
  <si>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</si>
  <si>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</si>
  <si>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</si>
  <si>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</si>
  <si>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</si>
  <si>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</si>
  <si>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</si>
  <si>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</si>
  <si>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</si>
  <si>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</si>
  <si>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</si>
  <si>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</si>
  <si>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</si>
  <si>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</si>
  <si>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</si>
  <si>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</si>
  <si>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</si>
  <si>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</si>
  <si>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</si>
  <si>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</si>
  <si>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</si>
  <si>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</si>
  <si>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</si>
  <si>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</si>
  <si>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</si>
  <si>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</si>
  <si>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</si>
  <si>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</si>
  <si>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</si>
  <si>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</si>
  <si>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</si>
  <si>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</si>
  <si>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</si>
  <si>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</si>
  <si>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</si>
  <si>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</si>
  <si>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</si>
  <si>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</si>
  <si>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</si>
  <si>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</si>
  <si>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</si>
  <si>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</si>
  <si>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</si>
  <si>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</si>
  <si>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</si>
  <si>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</si>
  <si>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</si>
  <si>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</si>
  <si>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</si>
  <si>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</si>
  <si>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</si>
  <si>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</si>
  <si>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</si>
  <si>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</si>
  <si>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</si>
  <si>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</si>
  <si>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</si>
  <si>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</si>
  <si>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</si>
  <si>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</si>
  <si>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</si>
  <si>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</si>
  <si>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</si>
  <si>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</si>
  <si>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</si>
  <si>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</si>
  <si>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</si>
  <si>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</si>
  <si>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</si>
  <si>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</si>
  <si>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</si>
  <si>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</si>
  <si>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</si>
  <si>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</si>
  <si>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</si>
  <si>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</si>
  <si>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</si>
  <si>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</si>
  <si>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</si>
  <si>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</si>
  <si>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</si>
  <si>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</si>
  <si>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</si>
  <si>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</si>
  <si>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</si>
  <si>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</si>
  <si>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</si>
  <si>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</si>
  <si>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</si>
  <si>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</si>
  <si>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</si>
  <si>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</si>
  <si>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</si>
  <si>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</si>
  <si>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</si>
  <si>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</si>
  <si>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</si>
  <si>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</si>
  <si>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</si>
  <si>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</si>
  <si>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</si>
  <si>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</si>
  <si>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</si>
  <si>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</si>
  <si>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</si>
  <si>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</si>
  <si>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</si>
  <si>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</si>
  <si>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</si>
  <si>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</si>
  <si>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</si>
  <si>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</si>
  <si>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</si>
  <si>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</si>
  <si>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</si>
  <si>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</si>
  <si>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</si>
  <si>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</si>
  <si>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</si>
  <si>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</si>
  <si>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</si>
  <si>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</si>
  <si>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</si>
  <si>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</si>
  <si>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</si>
  <si>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</si>
  <si>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</si>
  <si>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</si>
  <si>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</si>
  <si>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</si>
  <si>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</si>
  <si>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</si>
  <si>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</si>
  <si>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</si>
  <si>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</si>
  <si>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</si>
  <si>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</si>
  <si>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</si>
  <si>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</si>
  <si>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</si>
  <si>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</si>
  <si>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</si>
  <si>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</si>
  <si>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</si>
  <si>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</si>
  <si>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</si>
  <si>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</si>
  <si>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</si>
  <si>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</si>
  <si>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</si>
  <si>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</si>
  <si>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</si>
  <si>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</si>
  <si>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</si>
  <si>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</si>
  <si>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</si>
  <si>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</si>
  <si>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</si>
  <si>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</si>
  <si>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</si>
  <si>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</si>
  <si>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</si>
  <si>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</si>
  <si>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</si>
  <si>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</si>
  <si>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</si>
  <si>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</si>
  <si>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</si>
  <si>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</si>
  <si>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</si>
  <si>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</si>
  <si>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</si>
  <si>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</si>
  <si>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</si>
  <si>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</si>
  <si>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</si>
  <si>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</si>
  <si>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</si>
  <si>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</si>
  <si>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</si>
  <si>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</si>
  <si>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</si>
  <si>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</si>
  <si>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</si>
  <si>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</si>
  <si>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</si>
  <si>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</si>
  <si>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</si>
  <si>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</si>
  <si>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</si>
  <si>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</si>
  <si>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</si>
  <si>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</si>
  <si>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</si>
  <si>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</si>
  <si>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</si>
  <si>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</si>
  <si>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</si>
  <si>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</si>
  <si>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</si>
  <si>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</si>
  <si>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</si>
  <si>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</si>
  <si>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</si>
  <si>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</si>
  <si>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</si>
  <si>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</si>
  <si>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</si>
  <si>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</si>
  <si>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</si>
  <si>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</si>
  <si>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</si>
  <si>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</si>
  <si>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</si>
  <si>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</si>
  <si>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</si>
  <si>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</si>
  <si>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</si>
  <si>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</si>
  <si>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</si>
  <si>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</si>
  <si>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</si>
  <si>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</si>
  <si>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</si>
  <si>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</si>
  <si>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</si>
  <si>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</si>
  <si>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</si>
  <si>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</si>
  <si>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</si>
  <si>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</si>
  <si>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</si>
  <si>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</si>
  <si>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</si>
  <si>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</si>
  <si>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</si>
  <si>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</si>
  <si>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</si>
  <si>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</si>
  <si>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</si>
  <si>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</si>
  <si>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</si>
  <si>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</si>
  <si>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</si>
  <si>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</si>
  <si>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</si>
  <si>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</si>
  <si>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</si>
  <si>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</si>
  <si>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</si>
  <si>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</si>
  <si>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</si>
  <si>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</si>
  <si>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</si>
  <si>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</si>
  <si>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</si>
  <si>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</si>
  <si>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</si>
  <si>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</si>
  <si>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</si>
  <si>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</si>
  <si>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</si>
  <si>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</si>
  <si>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</si>
  <si>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</si>
  <si>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</si>
  <si>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</si>
  <si>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</si>
  <si>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</si>
  <si>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</si>
  <si>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</si>
  <si>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</si>
  <si>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</si>
  <si>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</si>
  <si>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</si>
  <si>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</si>
  <si>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</si>
  <si>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</si>
  <si>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</si>
  <si>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</si>
  <si>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</si>
  <si>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</si>
  <si>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</si>
  <si>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</si>
  <si>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</si>
  <si>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</si>
  <si>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</si>
  <si>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</si>
  <si>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</si>
  <si>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</si>
  <si>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</si>
  <si>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</si>
  <si>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</si>
  <si>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</si>
  <si>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</si>
  <si>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</si>
  <si>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</si>
  <si>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</si>
  <si>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</si>
  <si>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</si>
  <si>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</si>
  <si>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</si>
  <si>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</si>
  <si>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</si>
  <si>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</si>
  <si>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</si>
  <si>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</si>
  <si>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</si>
  <si>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</si>
  <si>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</si>
  <si>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</si>
  <si>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</si>
  <si>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</si>
  <si>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</si>
  <si>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</si>
  <si>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</si>
  <si>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</si>
  <si>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</si>
  <si>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</si>
  <si>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</si>
  <si>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</si>
  <si>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</si>
  <si>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</si>
  <si>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</si>
  <si>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</si>
  <si>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</si>
  <si>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</si>
  <si>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</si>
  <si>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</si>
  <si>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</si>
  <si>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</si>
  <si>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</si>
  <si>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</si>
  <si>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</si>
  <si>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</si>
  <si>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</si>
  <si>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</si>
  <si>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</si>
  <si>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</si>
  <si>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</si>
  <si>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</si>
  <si>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</si>
  <si>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</si>
  <si>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</si>
  <si>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</si>
  <si>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</si>
  <si>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</si>
  <si>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</si>
  <si>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</si>
  <si>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</si>
  <si>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</si>
  <si>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</si>
  <si>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</si>
  <si>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</si>
  <si>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</si>
  <si>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</si>
  <si>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</si>
  <si>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</si>
  <si>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</si>
  <si>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</si>
  <si>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</si>
  <si>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</si>
  <si>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</si>
  <si>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</si>
  <si>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</si>
  <si>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</si>
  <si>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</si>
  <si>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</si>
  <si>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</si>
  <si>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</si>
  <si>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</si>
  <si>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</si>
  <si>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</si>
  <si>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</si>
  <si>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</si>
  <si>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</si>
  <si>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</si>
  <si>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</si>
  <si>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</si>
  <si>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</si>
  <si>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</si>
  <si>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</si>
  <si>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</si>
  <si>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</si>
  <si>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</si>
  <si>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</si>
  <si>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</si>
  <si>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</si>
  <si>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</si>
  <si>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</si>
  <si>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</si>
  <si>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</si>
  <si>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</si>
  <si>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</si>
  <si>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</si>
  <si>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</si>
  <si>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</si>
  <si>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</si>
  <si>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</si>
  <si>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</si>
  <si>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</si>
  <si>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</si>
  <si>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</si>
  <si>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</si>
  <si>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</si>
  <si>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</si>
  <si>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</si>
  <si>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</si>
  <si>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</si>
  <si>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</si>
  <si>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</si>
  <si>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</si>
  <si>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</si>
  <si>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</si>
  <si>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</si>
  <si>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</si>
  <si>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</si>
  <si>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</si>
  <si>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</si>
  <si>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</si>
  <si>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</si>
  <si>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</si>
  <si>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</si>
  <si>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</si>
  <si>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</si>
  <si>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</si>
  <si>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</si>
  <si>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</si>
  <si>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</si>
  <si>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</si>
  <si>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</si>
  <si>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</si>
  <si>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</si>
  <si>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</si>
  <si>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</si>
  <si>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</si>
  <si>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</si>
  <si>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</si>
  <si>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</si>
  <si>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</si>
  <si>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</si>
  <si>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</si>
  <si>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</si>
  <si>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</si>
  <si>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</si>
  <si>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</si>
  <si>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</si>
  <si>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</si>
  <si>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</si>
  <si>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</si>
  <si>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</si>
  <si>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</si>
  <si>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</si>
  <si>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</si>
  <si>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</si>
  <si>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</si>
  <si>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</si>
  <si>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</si>
  <si>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</si>
  <si>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</si>
  <si>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</si>
  <si>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</si>
  <si>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</si>
  <si>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</si>
  <si>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</si>
  <si>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</si>
  <si>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</si>
  <si>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</si>
  <si>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</si>
  <si>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</si>
  <si>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</si>
  <si>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</si>
  <si>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</si>
  <si>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</si>
  <si>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</si>
  <si>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</si>
  <si>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</si>
  <si>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</si>
  <si>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</si>
  <si>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</si>
  <si>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</si>
  <si>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</si>
  <si>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</si>
  <si>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</si>
  <si>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</si>
  <si>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</si>
  <si>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</si>
  <si>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</si>
  <si>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</si>
  <si>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</si>
  <si>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</si>
  <si>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</si>
  <si>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</si>
  <si>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</si>
  <si>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</si>
  <si>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</si>
  <si>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</si>
  <si>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</si>
  <si>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</si>
  <si>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</si>
  <si>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</si>
  <si>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</si>
  <si>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</si>
  <si>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</si>
  <si>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</si>
  <si>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</si>
  <si>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</si>
  <si>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</si>
  <si>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</si>
  <si>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</si>
  <si>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</si>
  <si>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</si>
  <si>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</si>
  <si>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</si>
  <si>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</si>
  <si>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</si>
  <si>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</si>
  <si>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</si>
  <si>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</si>
  <si>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</si>
  <si>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</si>
  <si>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</si>
  <si>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</si>
  <si>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</si>
  <si>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</si>
  <si>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</si>
  <si>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</si>
  <si>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</si>
  <si>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</si>
  <si>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</si>
  <si>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</si>
  <si>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</si>
  <si>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</si>
  <si>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</si>
  <si>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</si>
  <si>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</si>
  <si>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</si>
  <si>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</si>
  <si>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</si>
  <si>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</si>
  <si>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</si>
  <si>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</si>
  <si>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</si>
  <si>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</si>
  <si>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</si>
  <si>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</si>
  <si>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</si>
  <si>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</si>
  <si>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</si>
  <si>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</si>
  <si>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</si>
  <si>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</si>
  <si>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</si>
  <si>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</si>
  <si>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</si>
  <si>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</si>
  <si>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</si>
  <si>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</si>
  <si>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</si>
  <si>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</si>
  <si>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</si>
  <si>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</si>
  <si>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</si>
  <si>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</si>
  <si>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</si>
  <si>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</si>
  <si>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</si>
  <si>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</si>
  <si>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</si>
  <si>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</si>
  <si>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</si>
  <si>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</si>
  <si>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</si>
  <si>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</si>
  <si>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</si>
  <si>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</si>
  <si>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</si>
  <si>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</si>
  <si>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</si>
  <si>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</si>
  <si>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</si>
  <si>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</si>
  <si>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</si>
  <si>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</si>
  <si>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</si>
  <si>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</si>
  <si>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</si>
  <si>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</si>
  <si>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</si>
  <si>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</si>
  <si>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</si>
  <si>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</si>
  <si>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</si>
  <si>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</si>
  <si>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</si>
  <si>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</si>
  <si>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</si>
  <si>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</si>
  <si>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</si>
  <si>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</si>
  <si>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</si>
  <si>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</si>
  <si>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</si>
  <si>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</si>
  <si>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</si>
  <si>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</si>
  <si>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</si>
  <si>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</si>
  <si>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</si>
  <si>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</si>
  <si>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</si>
  <si>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</si>
  <si>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</si>
  <si>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</si>
  <si>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</si>
  <si>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</si>
  <si>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</si>
  <si>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</si>
  <si>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</si>
  <si>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</si>
  <si>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</si>
  <si>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</si>
  <si>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</si>
  <si>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</si>
  <si>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</si>
  <si>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</si>
  <si>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</si>
  <si>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</si>
  <si>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</si>
  <si>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</si>
  <si>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</si>
  <si>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</si>
  <si>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</si>
  <si>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</si>
  <si>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</si>
  <si>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</si>
  <si>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</si>
  <si>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</si>
  <si>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</si>
  <si>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</si>
  <si>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</si>
  <si>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</si>
  <si>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</si>
  <si>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</si>
  <si>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</si>
  <si>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</si>
  <si>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</si>
  <si>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</si>
  <si>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</si>
  <si>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</si>
  <si>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</si>
  <si>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</si>
  <si>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</si>
  <si>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</si>
  <si>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</si>
  <si>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</si>
  <si>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</si>
  <si>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</si>
  <si>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</si>
  <si>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</si>
  <si>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</si>
  <si>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</si>
  <si>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</si>
  <si>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</si>
  <si>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</si>
  <si>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</si>
  <si>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</si>
  <si>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</si>
  <si>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</si>
  <si>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</si>
  <si>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</si>
  <si>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</si>
  <si>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</si>
  <si>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</si>
  <si>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</si>
  <si>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</si>
  <si>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</si>
  <si>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</si>
  <si>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</si>
  <si>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</si>
  <si>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</si>
  <si>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</si>
  <si>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</si>
  <si>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</si>
  <si>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</si>
  <si>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</si>
  <si>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</si>
  <si>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</si>
  <si>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</si>
  <si>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</si>
  <si>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</si>
  <si>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</si>
  <si>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</si>
  <si>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</si>
  <si>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</si>
  <si>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</si>
  <si>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</si>
  <si>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</si>
  <si>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</si>
  <si>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</si>
  <si>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</si>
  <si>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</si>
  <si>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</si>
  <si>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</si>
  <si>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</si>
  <si>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</si>
  <si>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</si>
  <si>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</si>
  <si>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</si>
  <si>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</si>
  <si>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</si>
  <si>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</si>
  <si>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</si>
  <si>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</si>
  <si>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</si>
  <si>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</si>
  <si>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</si>
  <si>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</si>
  <si>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</si>
  <si>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</si>
  <si>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</si>
  <si>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</si>
  <si>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</si>
  <si>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</si>
  <si>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</si>
  <si>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</si>
  <si>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</si>
  <si>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</si>
  <si>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</si>
  <si>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</si>
  <si>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</si>
  <si>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</si>
  <si>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</si>
  <si>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</si>
  <si>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</si>
  <si>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</si>
  <si>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</si>
  <si>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</si>
  <si>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</si>
  <si>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</si>
  <si>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</si>
  <si>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</si>
  <si>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</si>
  <si>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</si>
  <si>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</si>
  <si>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</si>
  <si>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</si>
  <si>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</si>
  <si>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</si>
  <si>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</si>
  <si>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</si>
  <si>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</si>
  <si>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</si>
  <si>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</si>
  <si>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</si>
  <si>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</si>
  <si>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</si>
  <si>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</si>
  <si>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</si>
  <si>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</si>
  <si>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</si>
  <si>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</si>
  <si>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</si>
  <si>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</si>
  <si>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</si>
  <si>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</si>
  <si>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</si>
  <si>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</si>
  <si>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</si>
  <si>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</si>
  <si>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</si>
  <si>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</si>
  <si>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</si>
  <si>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</si>
  <si>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</si>
  <si>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</si>
  <si>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</si>
  <si>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</si>
  <si>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</si>
  <si>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</si>
  <si>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</si>
  <si>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</si>
  <si>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</si>
  <si>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</si>
  <si>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</si>
  <si>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</si>
  <si>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</si>
  <si>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</si>
  <si>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</si>
  <si>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</si>
  <si>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</si>
  <si>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</si>
  <si>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</si>
  <si>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</si>
  <si>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</si>
  <si>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</si>
  <si>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</si>
  <si>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</si>
  <si>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</si>
  <si>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</si>
  <si>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</si>
  <si>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</si>
  <si>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</si>
  <si>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</si>
  <si>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</si>
  <si>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</si>
  <si>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</si>
  <si>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</si>
  <si>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</si>
  <si>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</si>
  <si>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</si>
  <si>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</si>
  <si>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</si>
  <si>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</si>
  <si>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</si>
  <si>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</si>
  <si>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</si>
  <si>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</si>
  <si>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</si>
  <si>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</si>
  <si>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</si>
  <si>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</si>
  <si>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</si>
  <si>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</si>
  <si>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</si>
  <si>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</si>
  <si>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</si>
  <si>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</si>
  <si>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</si>
  <si>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</si>
  <si>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</si>
  <si>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</si>
  <si>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</si>
  <si>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</si>
  <si>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</si>
  <si>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</si>
  <si>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</si>
  <si>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</si>
  <si>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</si>
  <si>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</si>
  <si>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</si>
  <si>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</si>
  <si>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</si>
  <si>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</si>
  <si>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</si>
  <si>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</si>
  <si>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</si>
  <si>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</si>
  <si>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</si>
  <si>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</si>
  <si>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</si>
  <si>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</si>
  <si>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</si>
  <si>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</si>
  <si>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</si>
  <si>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</si>
  <si>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</si>
  <si>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</si>
  <si>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</si>
  <si>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</si>
  <si>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</si>
  <si>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</si>
  <si>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</si>
  <si>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</si>
  <si>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</si>
  <si>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</si>
  <si>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</si>
  <si>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</si>
  <si>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</si>
  <si>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</si>
  <si>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</si>
  <si>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</si>
  <si>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</si>
  <si>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</si>
  <si>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</si>
  <si>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</si>
  <si>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</si>
  <si>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</si>
  <si>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</si>
  <si>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</si>
  <si>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</si>
  <si>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</si>
  <si>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</si>
  <si>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</si>
  <si>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</si>
  <si>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</si>
  <si>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</si>
  <si>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</si>
  <si>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</si>
  <si>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</si>
  <si>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</si>
  <si>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</si>
  <si>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</si>
  <si>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</si>
  <si>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</si>
  <si>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</si>
  <si>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</si>
  <si>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</si>
  <si>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</si>
  <si>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</si>
  <si>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</si>
  <si>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</si>
  <si>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</si>
  <si>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</si>
  <si>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</si>
  <si>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</si>
  <si>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</si>
  <si>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</si>
  <si>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</si>
  <si>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</si>
  <si>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</si>
  <si>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</si>
  <si>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</si>
  <si>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</si>
  <si>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</si>
  <si>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</si>
  <si>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</si>
  <si>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</si>
  <si>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</si>
  <si>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</si>
  <si>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</si>
  <si>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</si>
  <si>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</si>
  <si>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</si>
  <si>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</si>
  <si>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</si>
  <si>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</si>
  <si>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</si>
  <si>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</si>
  <si>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</si>
  <si>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</si>
  <si>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</si>
  <si>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</si>
  <si>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</si>
  <si>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</si>
  <si>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</si>
  <si>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</si>
  <si>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</si>
  <si>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</si>
  <si>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</si>
  <si>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</si>
  <si>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</si>
  <si>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</si>
  <si>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</si>
  <si>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</si>
  <si>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</si>
  <si>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</si>
  <si>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</si>
  <si>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</si>
  <si>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</si>
  <si>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</si>
  <si>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</si>
  <si>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</si>
  <si>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</si>
  <si>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</si>
  <si>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</si>
  <si>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</si>
  <si>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</si>
  <si>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</si>
  <si>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</si>
  <si>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</si>
  <si>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</si>
  <si>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</si>
  <si>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</si>
  <si>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</si>
  <si>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</si>
  <si>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</si>
  <si>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</si>
  <si>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</si>
  <si>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</si>
  <si>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</si>
  <si>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</si>
  <si>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</si>
  <si>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</si>
  <si>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</si>
  <si>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</si>
  <si>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</si>
  <si>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</si>
  <si>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</si>
  <si>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</si>
  <si>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</si>
  <si>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</si>
  <si>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</si>
  <si>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</si>
  <si>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</si>
  <si>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</si>
  <si>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</si>
  <si>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</si>
  <si>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</si>
  <si>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</si>
  <si>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</si>
  <si>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</si>
  <si>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</si>
  <si>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</si>
  <si>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</si>
  <si>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</si>
  <si>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</si>
  <si>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</si>
  <si>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</si>
  <si>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</si>
  <si>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</si>
  <si>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</si>
  <si>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</si>
  <si>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</si>
  <si>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</si>
  <si>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</si>
  <si>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</si>
  <si>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</si>
  <si>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</si>
  <si>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</si>
  <si>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</si>
  <si>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</si>
  <si>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</si>
  <si>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</si>
  <si>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</si>
  <si>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</si>
  <si>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</si>
  <si>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</si>
  <si>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</si>
  <si>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</si>
  <si>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</si>
  <si>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</si>
  <si>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</si>
  <si>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</si>
  <si>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</si>
  <si>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</si>
  <si>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</si>
  <si>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</si>
  <si>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</si>
  <si>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</si>
  <si>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</si>
  <si>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</si>
  <si>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</si>
  <si>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</si>
  <si>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</si>
  <si>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</si>
  <si>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</si>
  <si>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</si>
  <si>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</si>
  <si>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</si>
  <si>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</si>
  <si>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</si>
  <si>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</si>
  <si>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</si>
  <si>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</si>
  <si>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</si>
  <si>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</si>
  <si>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</si>
  <si>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</si>
  <si>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</si>
  <si>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</si>
  <si>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</si>
  <si>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</si>
  <si>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</si>
  <si>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</si>
  <si>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</si>
  <si>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</si>
  <si>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</si>
  <si>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</si>
  <si>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</si>
  <si>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</si>
  <si>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</si>
  <si>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</si>
  <si>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</si>
  <si>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</si>
  <si>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</si>
  <si>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</si>
  <si>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</si>
  <si>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</si>
  <si>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</si>
  <si>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</si>
  <si>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</si>
  <si>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</si>
  <si>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</si>
  <si>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</si>
  <si>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</si>
  <si>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</si>
  <si>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</si>
  <si>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</si>
  <si>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</si>
  <si>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</si>
  <si>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</si>
  <si>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</si>
  <si>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</si>
  <si>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</si>
  <si>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</si>
  <si>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</si>
  <si>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</si>
  <si>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</si>
  <si>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</si>
  <si>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</si>
  <si>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</si>
  <si>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</si>
  <si>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</si>
  <si>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</si>
  <si>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</si>
  <si>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</si>
  <si>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</si>
  <si>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</si>
  <si>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</si>
  <si>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</si>
  <si>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</si>
  <si>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</si>
  <si>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</si>
  <si>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</si>
  <si>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</si>
  <si>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</si>
  <si>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</si>
  <si>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</si>
  <si>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</si>
  <si>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</si>
  <si>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</si>
  <si>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</si>
  <si>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</si>
  <si>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</si>
  <si>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</si>
  <si>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</si>
  <si>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</si>
  <si>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</si>
  <si>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</si>
  <si>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</si>
  <si>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</si>
  <si>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</si>
  <si>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</si>
  <si>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</si>
  <si>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</si>
  <si>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</si>
  <si>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</si>
  <si>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</si>
  <si>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</si>
  <si>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</si>
  <si>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</si>
  <si>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</si>
  <si>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</si>
  <si>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</si>
  <si>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</si>
  <si>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</si>
  <si>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</si>
  <si>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</si>
  <si>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</si>
  <si>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</si>
  <si>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</si>
  <si>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</si>
  <si>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</si>
  <si>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</si>
  <si>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</si>
  <si>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</si>
  <si>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</si>
  <si>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</si>
  <si>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</si>
  <si>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</si>
  <si>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</si>
  <si>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</si>
  <si>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</si>
  <si>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</si>
  <si>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</si>
  <si>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</si>
  <si>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</si>
  <si>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</si>
  <si>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</si>
  <si>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</si>
  <si>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</si>
  <si>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</si>
  <si>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</si>
  <si>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</si>
  <si>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</si>
  <si>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</si>
  <si>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</si>
  <si>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Central Semiconductor</t>
  </si>
  <si>
    <t>Please note that only TO-18, TO-39, TO-46 and TO-72 packaged devices contain cobalt.  None of our products contain mica.</t>
  </si>
  <si>
    <t>10-767-0457</t>
  </si>
  <si>
    <t>DUNS Number</t>
  </si>
  <si>
    <t>145 Adams Ave.  Hauppauge, NY 11788 USA</t>
  </si>
  <si>
    <t>631-435-1110</t>
  </si>
  <si>
    <t>www.centralsemi.com/conflict-minerals</t>
  </si>
  <si>
    <t>Fred Borsello</t>
  </si>
  <si>
    <t>fborsello@centralsemi.com</t>
  </si>
  <si>
    <t>631-404-1268</t>
  </si>
  <si>
    <t>Chris Gorton</t>
  </si>
  <si>
    <t>Sustaining Engineering Manager</t>
  </si>
  <si>
    <t>cgorton@centralsemi.com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</si>
</sst>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borsello@centralsemi.com" TargetMode="External"/><Relationship Id="rId1" Type="http://schemas.openxmlformats.org/officeDocument/2006/relationships/hyperlink" Target="http://www.centralsemi.com/conflict-mineral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7"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FFA7FD0-DBB1-4FB6-9C8C-6956B0FF4BF8}"/>
    </customSheetView>
    <customSheetView guid="{C59130F4-2E03-5E48-94CE-6E4A0484DB9E}" showAutoFilter="1">
      <selection activeCell="C1" sqref="C1:D65536"/>
      <pageMargins left="0" right="0" top="0" bottom="0" header="0" footer="0"/>
      <pageSetup orientation="portrait"/>
      <headerFooter alignWithMargins="0"/>
      <autoFilter ref="B1:C1" xr:uid="{5B0494F6-5802-49A9-B1F1-6C52D99B6F5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21"/>
      <c r="B2" s="2" t="s">
        <v>1</v>
      </c>
      <c r="C2" s="3"/>
      <c r="D2" s="147"/>
      <c r="E2" s="3"/>
      <c r="F2" s="3"/>
      <c r="G2" s="25"/>
    </row>
    <row r="3" spans="1:7">
      <c r="A3" s="321"/>
      <c r="B3" s="3" t="s">
        <v>2</v>
      </c>
      <c r="C3" s="2"/>
      <c r="D3" s="148"/>
      <c r="E3" s="3"/>
      <c r="F3" s="2"/>
      <c r="G3" s="25"/>
    </row>
    <row r="4" spans="1:7" ht="15">
      <c r="A4" s="321"/>
      <c r="B4" s="184" t="s">
        <v>3</v>
      </c>
      <c r="C4" s="185"/>
      <c r="D4" s="186"/>
      <c r="E4" s="3"/>
      <c r="F4" s="185"/>
      <c r="G4" s="25"/>
    </row>
    <row r="5" spans="1:7">
      <c r="A5" s="321"/>
      <c r="B5" s="190" t="s">
        <v>4</v>
      </c>
      <c r="C5" s="187"/>
      <c r="D5" s="188"/>
      <c r="E5" s="3"/>
      <c r="F5" s="187"/>
      <c r="G5" s="25"/>
    </row>
    <row r="6" spans="1:7">
      <c r="A6" s="321"/>
      <c r="B6" s="3"/>
      <c r="C6" s="3"/>
      <c r="D6" s="147"/>
      <c r="E6" s="3"/>
      <c r="F6" s="3"/>
      <c r="G6" s="25"/>
    </row>
    <row r="7" spans="1:7">
      <c r="A7" s="321"/>
      <c r="B7" s="3"/>
      <c r="C7" s="3"/>
      <c r="D7" s="147"/>
      <c r="E7" s="3"/>
      <c r="F7" s="3"/>
      <c r="G7" s="25"/>
    </row>
    <row r="8" spans="1:7">
      <c r="A8" s="321"/>
      <c r="B8" s="3"/>
      <c r="C8" s="3"/>
      <c r="D8" s="147"/>
      <c r="E8" s="3"/>
      <c r="F8" s="3"/>
      <c r="G8" s="25"/>
    </row>
    <row r="9" spans="1:7" ht="20.100000000000001" customHeight="1">
      <c r="A9" s="321"/>
      <c r="B9" s="324" t="s">
        <v>5</v>
      </c>
      <c r="C9" s="324"/>
      <c r="D9" s="324"/>
      <c r="E9" s="324"/>
      <c r="F9" s="324"/>
      <c r="G9" s="25"/>
    </row>
    <row r="10" spans="1:7" ht="27" customHeight="1">
      <c r="A10" s="321"/>
      <c r="B10" s="325" t="s">
        <v>6</v>
      </c>
      <c r="C10" s="325"/>
      <c r="D10" s="325"/>
      <c r="E10" s="325"/>
      <c r="F10" s="325"/>
      <c r="G10" s="25"/>
    </row>
    <row r="11" spans="1:7" ht="82.5" customHeight="1">
      <c r="A11" s="321"/>
      <c r="B11" s="326"/>
      <c r="C11" s="326"/>
      <c r="D11" s="326"/>
      <c r="E11" s="326"/>
      <c r="F11" s="326"/>
      <c r="G11" s="25"/>
    </row>
    <row r="12" spans="1:7" ht="22.5">
      <c r="A12" s="321"/>
      <c r="B12" s="174" t="s">
        <v>7</v>
      </c>
      <c r="C12" s="175" t="s">
        <v>8</v>
      </c>
      <c r="D12" s="176" t="s">
        <v>9</v>
      </c>
      <c r="E12" s="175" t="s">
        <v>10</v>
      </c>
      <c r="F12" s="175" t="s">
        <v>11</v>
      </c>
      <c r="G12" s="25"/>
    </row>
    <row r="13" spans="1:7" ht="67.5">
      <c r="A13" s="321"/>
      <c r="B13" s="308">
        <v>1</v>
      </c>
      <c r="C13" s="227" t="s">
        <v>12</v>
      </c>
      <c r="D13" s="228">
        <v>44489</v>
      </c>
      <c r="E13" s="227" t="s">
        <v>12669</v>
      </c>
      <c r="F13" s="229" t="s">
        <v>12701</v>
      </c>
      <c r="G13" s="25"/>
    </row>
    <row r="14" spans="1:7" ht="67.5">
      <c r="A14" s="321"/>
      <c r="B14" s="226">
        <v>1.01</v>
      </c>
      <c r="C14" s="227" t="s">
        <v>12</v>
      </c>
      <c r="D14" s="228">
        <v>44523</v>
      </c>
      <c r="E14" s="227" t="s">
        <v>12670</v>
      </c>
      <c r="F14" s="229" t="s">
        <v>12701</v>
      </c>
      <c r="G14" s="25"/>
    </row>
    <row r="15" spans="1:7" ht="67.5">
      <c r="A15" s="321"/>
      <c r="B15" s="226">
        <v>1.02</v>
      </c>
      <c r="C15" s="227" t="s">
        <v>12</v>
      </c>
      <c r="D15" s="228">
        <v>44553</v>
      </c>
      <c r="E15" s="227" t="s">
        <v>12671</v>
      </c>
      <c r="F15" s="229" t="s">
        <v>12701</v>
      </c>
      <c r="G15" s="25"/>
    </row>
    <row r="16" spans="1:7" ht="90">
      <c r="A16" s="321"/>
      <c r="B16" s="226">
        <v>1.1000000000000001</v>
      </c>
      <c r="C16" s="227" t="s">
        <v>12</v>
      </c>
      <c r="D16" s="228">
        <v>44848</v>
      </c>
      <c r="E16" s="227" t="s">
        <v>12695</v>
      </c>
      <c r="F16" s="229" t="s">
        <v>12702</v>
      </c>
      <c r="G16" s="25"/>
    </row>
    <row r="17" spans="1:7" ht="56.25">
      <c r="A17" s="321"/>
      <c r="B17" s="226">
        <v>1.1100000000000001</v>
      </c>
      <c r="C17" s="227" t="s">
        <v>12</v>
      </c>
      <c r="D17" s="228">
        <v>44869</v>
      </c>
      <c r="E17" s="227" t="s">
        <v>12696</v>
      </c>
      <c r="F17" s="229" t="s">
        <v>12702</v>
      </c>
      <c r="G17" s="25"/>
    </row>
    <row r="18" spans="1:7" ht="56.25">
      <c r="A18" s="321"/>
      <c r="B18" s="226">
        <v>1.2</v>
      </c>
      <c r="C18" s="227" t="s">
        <v>12</v>
      </c>
      <c r="D18" s="228">
        <v>45058</v>
      </c>
      <c r="E18" s="227" t="s">
        <v>12749</v>
      </c>
      <c r="F18" s="229" t="s">
        <v>12703</v>
      </c>
      <c r="G18" s="25"/>
    </row>
    <row r="19" spans="1:7" ht="56.25">
      <c r="A19" s="321"/>
      <c r="B19" s="226">
        <v>1.3</v>
      </c>
      <c r="C19" s="227" t="s">
        <v>12</v>
      </c>
      <c r="D19" s="228">
        <v>45408</v>
      </c>
      <c r="E19" s="309" t="s">
        <v>19199</v>
      </c>
      <c r="F19" s="229" t="s">
        <v>12750</v>
      </c>
      <c r="G19" s="25"/>
    </row>
    <row r="20" spans="1:7" ht="13.5" thickBot="1">
      <c r="A20" s="322"/>
      <c r="B20" s="323" t="str">
        <f ca="1">OFFSET(L!$C$1,MATCH("General"&amp;"Cpy",L!$A:$A,0)-1,SL,,)</f>
        <v>© 2024 Responsible Minerals Initiative. All rights reserved.</v>
      </c>
      <c r="C20" s="323"/>
      <c r="D20" s="323"/>
      <c r="E20" s="323"/>
      <c r="F20" s="323"/>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7"/>
      <c r="B1" s="328"/>
      <c r="C1" s="328"/>
      <c r="D1" s="329"/>
    </row>
    <row r="2" spans="1:8" ht="15">
      <c r="A2" s="177"/>
      <c r="B2" s="178" t="str">
        <f ca="1">OFFSET(L!$C$1,MATCH("Definitions"&amp;ADDRESS(ROW(),COLUMN(),4),L!$A:$A,0)-1,SL,,)</f>
        <v>ITEM</v>
      </c>
      <c r="C2" s="178" t="str">
        <f ca="1">OFFSET(L!$C$1,MATCH("Definitions"&amp;ADDRESS(ROW(),COLUMN(),4),L!$A:$A,0)-1,SL,,)</f>
        <v>DEFINITION</v>
      </c>
      <c r="D2" s="33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1"/>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1"/>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1"/>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1"/>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1"/>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1"/>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1"/>
      <c r="E21" s="180"/>
    </row>
    <row r="22" spans="1:5" ht="15">
      <c r="A22" s="177"/>
      <c r="B22" s="330" t="str">
        <f ca="1">OFFSET(L!$C$1,MATCH("General"&amp;"Cpy",L!$A:$A,0)-1,SL,,)</f>
        <v>© 2024 Responsible Minerals Initiative. All rights reserved.</v>
      </c>
      <c r="C22" s="330"/>
      <c r="D22" s="331"/>
      <c r="E22" s="180"/>
    </row>
    <row r="23" spans="1:5" ht="13.5" thickBot="1">
      <c r="A23" s="181"/>
      <c r="B23" s="182"/>
      <c r="C23" s="182"/>
      <c r="D23" s="332"/>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G18" sqref="G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0"/>
      <c r="B1" s="351"/>
      <c r="C1" s="351"/>
      <c r="D1" s="351"/>
      <c r="E1" s="351"/>
      <c r="F1" s="351"/>
      <c r="G1" s="351"/>
      <c r="H1" s="351"/>
      <c r="I1" s="351"/>
      <c r="J1" s="351"/>
      <c r="K1" s="352"/>
      <c r="L1" s="103"/>
      <c r="P1" s="3"/>
      <c r="Q1" s="3"/>
      <c r="R1" s="3"/>
      <c r="S1" s="3"/>
      <c r="T1" s="3"/>
      <c r="U1" s="3"/>
      <c r="V1" s="3"/>
      <c r="W1" s="3"/>
      <c r="X1" s="3"/>
      <c r="Y1" s="3"/>
      <c r="Z1" s="3"/>
      <c r="AA1" s="3"/>
      <c r="AB1" s="3"/>
      <c r="AC1" s="3"/>
      <c r="AD1" s="3"/>
      <c r="AE1" s="3"/>
      <c r="AF1" s="3"/>
      <c r="AG1" s="3"/>
      <c r="AH1" s="3"/>
    </row>
    <row r="2" spans="1:34" ht="81.75" customHeight="1">
      <c r="A2" s="28"/>
      <c r="B2" s="304"/>
      <c r="C2" s="29"/>
      <c r="D2" s="353" t="str">
        <f ca="1">OFFSET(L!$C$1,MATCH("Declaration"&amp;ADDRESS(ROW(),COLUMN(),4),L!$A:$A,0)-1,SL,,)</f>
        <v>Extended Mineral Reporting Template (EMRT)</v>
      </c>
      <c r="E2" s="354"/>
      <c r="F2" s="354"/>
      <c r="G2" s="354"/>
      <c r="H2" s="354"/>
      <c r="I2" s="354"/>
      <c r="J2" s="35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7"/>
      <c r="F3" s="338"/>
      <c r="G3" s="338"/>
      <c r="H3" s="338"/>
      <c r="I3" s="338"/>
      <c r="J3" s="191" t="s">
        <v>12830</v>
      </c>
      <c r="K3" s="30"/>
      <c r="L3" s="103"/>
      <c r="P3" s="39">
        <f>MATCH($D$3,LN,0)</f>
        <v>1</v>
      </c>
    </row>
    <row r="4" spans="1:34" ht="15.75">
      <c r="A4" s="28"/>
      <c r="B4" s="359" t="str">
        <f ca="1">OFFSET(L!$C$1,MATCH("Declaration"&amp;ADDRESS(ROW(),COLUMN(),4),L!$A:$A,0)-1,SL,,)</f>
        <v>The purpose of this document is to collect sourcing information on cobalt or natural mica.</v>
      </c>
      <c r="C4" s="359"/>
      <c r="D4" s="359"/>
      <c r="E4" s="359"/>
      <c r="F4" s="359"/>
      <c r="G4" s="359"/>
      <c r="H4" s="359"/>
      <c r="I4" s="366" t="str">
        <f ca="1">OFFSET(L!$C$1,MATCH("Declaration"&amp;ADDRESS(ROW(),COLUMN(),4),L!$A:$A,0)-1,SL,,)</f>
        <v>Link to Terms &amp; Conditions</v>
      </c>
      <c r="J4" s="366"/>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0"/>
      <c r="L6" s="105" t="s">
        <v>18</v>
      </c>
      <c r="P6" s="3"/>
      <c r="Q6" s="3"/>
      <c r="R6" s="3"/>
      <c r="S6" s="3"/>
      <c r="T6" s="3"/>
      <c r="U6" s="3"/>
      <c r="V6" s="3"/>
      <c r="W6" s="3"/>
      <c r="X6" s="3"/>
      <c r="Y6" s="3"/>
      <c r="Z6" s="3"/>
      <c r="AA6" s="3"/>
      <c r="AB6" s="3"/>
      <c r="AC6" s="3"/>
      <c r="AD6" s="3"/>
      <c r="AE6" s="3"/>
      <c r="AF6" s="3"/>
      <c r="AG6" s="3"/>
      <c r="AH6" s="3"/>
    </row>
    <row r="7" spans="1:34" ht="15.75">
      <c r="A7" s="28"/>
      <c r="B7" s="367" t="str">
        <f ca="1">OFFSET(L!$C$1,MATCH("Declaration"&amp;ADDRESS(ROW(),COLUMN(),4),L!$A:$A,0)-1,SL,,)</f>
        <v>Company Information</v>
      </c>
      <c r="C7" s="367"/>
      <c r="D7" s="367"/>
      <c r="E7" s="367"/>
      <c r="F7" s="367"/>
      <c r="G7" s="367"/>
      <c r="H7" s="367"/>
      <c r="I7" s="367"/>
      <c r="J7" s="367"/>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6" t="s">
        <v>19202</v>
      </c>
      <c r="E8" s="357"/>
      <c r="F8" s="357"/>
      <c r="G8" s="357"/>
      <c r="H8" s="357"/>
      <c r="I8" s="357"/>
      <c r="J8" s="35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6" t="s">
        <v>19</v>
      </c>
      <c r="E9" s="377"/>
      <c r="F9" s="377"/>
      <c r="G9" s="37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8" t="str">
        <f ca="1">OFFSET(L!$C$1,MATCH("Declaration"&amp;ADDRESS(ROW(),COLUMN(),4)&amp;LEFT($D$9,1),L!$A:$A,0)-1,SL,,)</f>
        <v>Description of Scope:</v>
      </c>
      <c r="C10" s="113"/>
      <c r="D10" s="360" t="s">
        <v>19203</v>
      </c>
      <c r="E10" s="361"/>
      <c r="F10" s="361"/>
      <c r="G10" s="361"/>
      <c r="H10" s="361"/>
      <c r="I10" s="361"/>
      <c r="J10" s="362"/>
      <c r="K10" s="30"/>
      <c r="L10" s="105"/>
      <c r="Q10" s="3"/>
      <c r="R10" s="3"/>
      <c r="S10" s="3"/>
      <c r="T10" s="3"/>
      <c r="U10" s="3"/>
      <c r="V10" s="3"/>
      <c r="W10" s="3"/>
      <c r="X10" s="3"/>
      <c r="Y10" s="3"/>
      <c r="Z10" s="3"/>
      <c r="AA10" s="3"/>
      <c r="AB10" s="3"/>
      <c r="AC10" s="3"/>
      <c r="AD10" s="3"/>
      <c r="AE10" s="3"/>
      <c r="AF10" s="3"/>
      <c r="AG10" s="3"/>
      <c r="AH10" s="3"/>
    </row>
    <row r="11" spans="1:34" ht="15.75">
      <c r="A11" s="32"/>
      <c r="B11" s="369"/>
      <c r="C11" s="113"/>
      <c r="D11" s="370" t="str">
        <f ca="1">IF(D9=Q9,OFFSET(L!$C$1,MATCH("Declaration"&amp;ADDRESS(ROW(),COLUMN(),4),L!$A:$A,0)-1,SL,,),"")</f>
        <v/>
      </c>
      <c r="E11" s="371"/>
      <c r="F11" s="371"/>
      <c r="G11" s="371"/>
      <c r="H11" s="371"/>
      <c r="I11" s="371"/>
      <c r="J11" s="372"/>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3" t="s">
        <v>19204</v>
      </c>
      <c r="E12" s="364"/>
      <c r="F12" s="364"/>
      <c r="G12" s="364"/>
      <c r="H12" s="364"/>
      <c r="I12" s="364"/>
      <c r="J12" s="36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3" t="s">
        <v>19205</v>
      </c>
      <c r="E13" s="364"/>
      <c r="F13" s="364"/>
      <c r="G13" s="364"/>
      <c r="H13" s="364"/>
      <c r="I13" s="364"/>
      <c r="J13" s="36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3" t="s">
        <v>19206</v>
      </c>
      <c r="E14" s="364"/>
      <c r="F14" s="364"/>
      <c r="G14" s="364"/>
      <c r="H14" s="364"/>
      <c r="I14" s="364"/>
      <c r="J14" s="36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3" t="s">
        <v>19209</v>
      </c>
      <c r="E15" s="364"/>
      <c r="F15" s="364"/>
      <c r="G15" s="364"/>
      <c r="H15" s="364"/>
      <c r="I15" s="364"/>
      <c r="J15" s="36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7" t="s">
        <v>19210</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3" t="s">
        <v>19211</v>
      </c>
      <c r="E17" s="364"/>
      <c r="F17" s="364"/>
      <c r="G17" s="364"/>
      <c r="H17" s="364"/>
      <c r="I17" s="364"/>
      <c r="J17" s="36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19" t="s">
        <v>19212</v>
      </c>
      <c r="E18" s="320"/>
      <c r="F18" s="320"/>
      <c r="G18" s="320"/>
      <c r="H18" s="320"/>
      <c r="I18" s="320"/>
      <c r="J18" s="111"/>
      <c r="K18" s="30"/>
      <c r="L18" s="99"/>
      <c r="Q18" s="3"/>
      <c r="R18" s="3"/>
      <c r="S18" s="3"/>
      <c r="T18" s="3"/>
      <c r="U18" s="3"/>
      <c r="V18" s="3"/>
      <c r="W18" s="3"/>
      <c r="X18" s="3"/>
      <c r="Y18" s="3"/>
      <c r="Z18" s="3"/>
      <c r="AA18" s="3"/>
      <c r="AB18" s="3"/>
      <c r="AC18" s="3"/>
      <c r="AD18" s="3"/>
      <c r="AE18" s="3"/>
      <c r="AF18" s="3"/>
      <c r="AG18" s="3"/>
      <c r="AH18" s="3"/>
    </row>
    <row r="19" spans="1:34" ht="47.25">
      <c r="A19" s="32"/>
      <c r="B19" s="34" t="str">
        <f ca="1">OFFSET(L!$C$1,MATCH("Declaration"&amp;ADDRESS(ROW(),COLUMN(),4),L!$A:$A,0)-1,SL,,)</f>
        <v>Title - Authorizer:</v>
      </c>
      <c r="C19" s="68"/>
      <c r="D19" s="319" t="s">
        <v>19213</v>
      </c>
      <c r="E19" s="320"/>
      <c r="F19" s="320"/>
      <c r="G19" s="320"/>
      <c r="H19" s="320"/>
      <c r="I19" s="320"/>
      <c r="J19" s="111"/>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16" t="s">
        <v>19214</v>
      </c>
      <c r="E20" s="317"/>
      <c r="F20" s="317"/>
      <c r="G20" s="317"/>
      <c r="H20" s="317"/>
      <c r="I20" s="317"/>
      <c r="J20" s="31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3" t="s">
        <v>19207</v>
      </c>
      <c r="E21" s="364"/>
      <c r="F21" s="364"/>
      <c r="G21" s="364"/>
      <c r="H21" s="364"/>
      <c r="I21" s="364"/>
      <c r="J21" s="36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2">
        <v>45520</v>
      </c>
      <c r="E22" s="38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5"/>
      <c r="E23" s="37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33" t="str">
        <f ca="1">OFFSET(L!$C$1,MATCH("Declaration"&amp;ADDRESS(ROW(),COLUMN(),4),L!$A:$A,0)-1,SL,,)</f>
        <v>Answer the following questions 1 - 7 based on the declaration scope indicated above</v>
      </c>
      <c r="C24" s="333"/>
      <c r="D24" s="333"/>
      <c r="E24" s="333"/>
      <c r="F24" s="333"/>
      <c r="G24" s="333"/>
      <c r="H24" s="333"/>
      <c r="I24" s="333"/>
      <c r="J24" s="333"/>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1" t="str">
        <f ca="1">OFFSET(L!$C$1,MATCH("Declaration"&amp;ADDRESS(ROW(),COLUMN(),4),L!$A:$A,0)-1,SL,,)</f>
        <v>Answer</v>
      </c>
      <c r="E25" s="38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9" t="s">
        <v>25</v>
      </c>
      <c r="E26" s="340"/>
      <c r="F26" s="9"/>
      <c r="G26" s="334"/>
      <c r="H26" s="335"/>
      <c r="I26" s="335"/>
      <c r="J26" s="33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9" t="s">
        <v>22</v>
      </c>
      <c r="E27" s="340"/>
      <c r="F27" s="9"/>
      <c r="G27" s="334"/>
      <c r="H27" s="335"/>
      <c r="I27" s="335"/>
      <c r="J27" s="33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5" t="s">
        <v>22</v>
      </c>
      <c r="E28" s="346"/>
      <c r="F28" s="9"/>
      <c r="G28" s="334"/>
      <c r="H28" s="335"/>
      <c r="I28" s="335"/>
      <c r="J28" s="33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9" t="s">
        <v>22</v>
      </c>
      <c r="E29" s="380"/>
      <c r="F29" s="9"/>
      <c r="G29" s="334"/>
      <c r="H29" s="335"/>
      <c r="I29" s="335"/>
      <c r="J29" s="33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3" t="str">
        <f ca="1">D25</f>
        <v>Answer</v>
      </c>
      <c r="E31" s="37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9" t="s">
        <v>25</v>
      </c>
      <c r="E32" s="340"/>
      <c r="F32" s="9"/>
      <c r="G32" s="334"/>
      <c r="H32" s="335"/>
      <c r="I32" s="335"/>
      <c r="J32" s="33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9"/>
      <c r="E33" s="340"/>
      <c r="F33" s="9"/>
      <c r="G33" s="334"/>
      <c r="H33" s="335"/>
      <c r="I33" s="335"/>
      <c r="J33" s="33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5" t="s">
        <v>22</v>
      </c>
      <c r="E34" s="346"/>
      <c r="F34" s="9"/>
      <c r="G34" s="334"/>
      <c r="H34" s="335"/>
      <c r="I34" s="335"/>
      <c r="J34" s="33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5" t="s">
        <v>22</v>
      </c>
      <c r="E35" s="346"/>
      <c r="F35" s="9"/>
      <c r="G35" s="334"/>
      <c r="H35" s="335"/>
      <c r="I35" s="335"/>
      <c r="J35" s="33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3" t="str">
        <f ca="1">D25</f>
        <v>Answer</v>
      </c>
      <c r="E37" s="373"/>
      <c r="F37" s="15"/>
      <c r="G37" s="38" t="str">
        <f ca="1">G25</f>
        <v>Comments</v>
      </c>
      <c r="H37" s="374"/>
      <c r="I37" s="374"/>
      <c r="J37" s="374"/>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9" t="s">
        <v>22</v>
      </c>
      <c r="E38" s="340"/>
      <c r="F38" s="41"/>
      <c r="G38" s="334"/>
      <c r="H38" s="335"/>
      <c r="I38" s="335"/>
      <c r="J38" s="33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9"/>
      <c r="E39" s="340"/>
      <c r="F39" s="41"/>
      <c r="G39" s="334"/>
      <c r="H39" s="335"/>
      <c r="I39" s="335"/>
      <c r="J39" s="33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9"/>
      <c r="E40" s="340"/>
      <c r="F40" s="41"/>
      <c r="G40" s="334"/>
      <c r="H40" s="335"/>
      <c r="I40" s="335"/>
      <c r="J40" s="33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9"/>
      <c r="E41" s="340"/>
      <c r="F41" s="41"/>
      <c r="G41" s="334"/>
      <c r="H41" s="335"/>
      <c r="I41" s="335"/>
      <c r="J41" s="33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3" t="str">
        <f ca="1">D25</f>
        <v>Answer</v>
      </c>
      <c r="E43" s="37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9" t="s">
        <v>22</v>
      </c>
      <c r="E44" s="340"/>
      <c r="F44" s="41"/>
      <c r="G44" s="334"/>
      <c r="H44" s="335"/>
      <c r="I44" s="335"/>
      <c r="J44" s="33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9"/>
      <c r="E45" s="340"/>
      <c r="F45" s="41"/>
      <c r="G45" s="334"/>
      <c r="H45" s="335"/>
      <c r="I45" s="335"/>
      <c r="J45" s="33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5"/>
      <c r="E46" s="346"/>
      <c r="F46" s="41"/>
      <c r="G46" s="334"/>
      <c r="H46" s="335"/>
      <c r="I46" s="335"/>
      <c r="J46" s="33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5"/>
      <c r="E47" s="346"/>
      <c r="F47" s="41"/>
      <c r="G47" s="334"/>
      <c r="H47" s="335"/>
      <c r="I47" s="335"/>
      <c r="J47" s="33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3" t="str">
        <f ca="1">D25</f>
        <v>Answer</v>
      </c>
      <c r="E49" s="37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43">
        <v>1</v>
      </c>
      <c r="E50" s="344"/>
      <c r="F50" s="41"/>
      <c r="G50" s="334"/>
      <c r="H50" s="335"/>
      <c r="I50" s="335"/>
      <c r="J50" s="33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43"/>
      <c r="E51" s="344"/>
      <c r="F51" s="41"/>
      <c r="G51" s="334"/>
      <c r="H51" s="335"/>
      <c r="I51" s="335"/>
      <c r="J51" s="33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1"/>
      <c r="E52" s="342"/>
      <c r="F52" s="41"/>
      <c r="G52" s="334"/>
      <c r="H52" s="335"/>
      <c r="I52" s="335"/>
      <c r="J52" s="33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1"/>
      <c r="E53" s="342"/>
      <c r="F53" s="41"/>
      <c r="G53" s="334"/>
      <c r="H53" s="335"/>
      <c r="I53" s="335"/>
      <c r="J53" s="33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3" t="str">
        <f ca="1">D25</f>
        <v>Answer</v>
      </c>
      <c r="E55" s="373"/>
      <c r="F55" s="15"/>
      <c r="G55" s="38" t="str">
        <f ca="1">G25</f>
        <v>Comments</v>
      </c>
      <c r="H55" s="384"/>
      <c r="I55" s="384"/>
      <c r="J55" s="38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7" t="s">
        <v>25</v>
      </c>
      <c r="E56" s="388"/>
      <c r="F56" s="41"/>
      <c r="G56" s="334"/>
      <c r="H56" s="335"/>
      <c r="I56" s="335"/>
      <c r="J56" s="33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9"/>
      <c r="E57" s="340"/>
      <c r="F57" s="41"/>
      <c r="G57" s="334"/>
      <c r="H57" s="335"/>
      <c r="I57" s="335"/>
      <c r="J57" s="33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5"/>
      <c r="E58" s="346"/>
      <c r="F58" s="41"/>
      <c r="G58" s="334"/>
      <c r="H58" s="335"/>
      <c r="I58" s="335"/>
      <c r="J58" s="33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5"/>
      <c r="E59" s="346"/>
      <c r="F59" s="41"/>
      <c r="G59" s="334"/>
      <c r="H59" s="335"/>
      <c r="I59" s="335"/>
      <c r="J59" s="33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3" t="str">
        <f ca="1">D25</f>
        <v>Answer</v>
      </c>
      <c r="E61" s="373"/>
      <c r="F61" s="15"/>
      <c r="G61" s="38" t="str">
        <f ca="1">G25</f>
        <v>Comments</v>
      </c>
      <c r="H61" s="384" t="str">
        <f>IF(Q69="(*)","Click here to enter smelter names","")</f>
        <v/>
      </c>
      <c r="I61" s="384"/>
      <c r="J61" s="38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9" t="s">
        <v>25</v>
      </c>
      <c r="E62" s="340"/>
      <c r="F62" s="42"/>
      <c r="G62" s="334"/>
      <c r="H62" s="335"/>
      <c r="I62" s="335"/>
      <c r="J62" s="33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9"/>
      <c r="E63" s="340"/>
      <c r="F63" s="42"/>
      <c r="G63" s="334"/>
      <c r="H63" s="335"/>
      <c r="I63" s="335"/>
      <c r="J63" s="33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5"/>
      <c r="E64" s="346"/>
      <c r="F64" s="42"/>
      <c r="G64" s="334"/>
      <c r="H64" s="335"/>
      <c r="I64" s="335"/>
      <c r="J64" s="33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5"/>
      <c r="E65" s="346"/>
      <c r="F65" s="44"/>
      <c r="G65" s="334"/>
      <c r="H65" s="335"/>
      <c r="I65" s="335"/>
      <c r="J65" s="33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3" t="str">
        <f ca="1">OFFSET(L!$C$1,MATCH("Declaration"&amp;ADDRESS(ROW(),COLUMN(),4),L!$A:$A,0)-1,SL,,)</f>
        <v>Answer the Following Questions at a Company Level</v>
      </c>
      <c r="C67" s="393"/>
      <c r="D67" s="393"/>
      <c r="E67" s="393"/>
      <c r="F67" s="393"/>
      <c r="G67" s="393"/>
      <c r="H67" s="393"/>
      <c r="I67" s="393"/>
      <c r="J67" s="39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1" t="str">
        <f ca="1">D25</f>
        <v>Answer</v>
      </c>
      <c r="E68" s="381"/>
      <c r="F68" s="47"/>
      <c r="G68" s="381" t="str">
        <f ca="1">G25</f>
        <v>Comments</v>
      </c>
      <c r="H68" s="381" t="e">
        <f>HLOOKUP(SL,LT,$O68,0)</f>
        <v>#NAME?</v>
      </c>
      <c r="I68" s="38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9" t="s">
        <v>25</v>
      </c>
      <c r="E69" s="340"/>
      <c r="F69" s="51"/>
      <c r="G69" s="334"/>
      <c r="H69" s="335"/>
      <c r="I69" s="335"/>
      <c r="J69" s="336"/>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6"/>
      <c r="H70" s="386"/>
      <c r="I70" s="386"/>
      <c r="J70" s="38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9" t="s">
        <v>25</v>
      </c>
      <c r="E71" s="340"/>
      <c r="F71" s="51"/>
      <c r="G71" s="397" t="s">
        <v>19208</v>
      </c>
      <c r="H71" s="398"/>
      <c r="I71" s="398"/>
      <c r="J71" s="399"/>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92"/>
      <c r="E73" s="392"/>
      <c r="F73" s="236"/>
      <c r="G73" s="385"/>
      <c r="H73" s="385"/>
      <c r="I73" s="385"/>
      <c r="J73" s="385"/>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9" t="s">
        <v>25</v>
      </c>
      <c r="E74" s="340"/>
      <c r="F74" s="9"/>
      <c r="G74" s="334"/>
      <c r="H74" s="335"/>
      <c r="I74" s="335"/>
      <c r="J74" s="33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9"/>
      <c r="E75" s="340"/>
      <c r="F75" s="9"/>
      <c r="G75" s="334"/>
      <c r="H75" s="335"/>
      <c r="I75" s="335"/>
      <c r="J75" s="33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9" t="s">
        <v>25</v>
      </c>
      <c r="E77" s="340"/>
      <c r="F77" s="51"/>
      <c r="G77" s="334"/>
      <c r="H77" s="335"/>
      <c r="I77" s="335"/>
      <c r="J77" s="336"/>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4" t="s">
        <v>34</v>
      </c>
      <c r="E79" s="395"/>
      <c r="F79" s="51"/>
      <c r="G79" s="334"/>
      <c r="H79" s="335"/>
      <c r="I79" s="335"/>
      <c r="J79" s="336"/>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6"/>
      <c r="H80" s="386"/>
      <c r="I80" s="386"/>
      <c r="J80" s="38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9" t="s">
        <v>25</v>
      </c>
      <c r="E81" s="340"/>
      <c r="F81" s="51"/>
      <c r="G81" s="334"/>
      <c r="H81" s="335"/>
      <c r="I81" s="335"/>
      <c r="J81" s="336"/>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6"/>
      <c r="H82" s="396"/>
      <c r="I82" s="396"/>
      <c r="J82" s="39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9" t="s">
        <v>25</v>
      </c>
      <c r="E83" s="340"/>
      <c r="F83" s="51"/>
      <c r="G83" s="334"/>
      <c r="H83" s="335"/>
      <c r="I83" s="335"/>
      <c r="J83" s="336"/>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91" t="str">
        <f>IF(OR($D$8="",$I$3=""),"","Click here to check required fields completion")</f>
        <v/>
      </c>
      <c r="C84" s="391"/>
      <c r="D84" s="391"/>
      <c r="E84" s="391"/>
      <c r="F84" s="391"/>
      <c r="G84" s="391"/>
      <c r="H84" s="391"/>
      <c r="I84" s="391"/>
      <c r="J84" s="391"/>
      <c r="K84" s="30"/>
      <c r="L84" s="103"/>
      <c r="P84" s="3"/>
      <c r="Q84" s="3"/>
      <c r="R84" s="3"/>
      <c r="S84" s="3"/>
      <c r="T84" s="3"/>
      <c r="U84" s="3"/>
      <c r="V84" s="3"/>
      <c r="W84" s="3"/>
      <c r="X84" s="3"/>
      <c r="Y84" s="3">
        <v>86</v>
      </c>
      <c r="Z84" s="3"/>
      <c r="AA84" s="3"/>
      <c r="AB84" s="3"/>
      <c r="AC84" s="3"/>
      <c r="AD84" s="3"/>
      <c r="AE84" s="3"/>
      <c r="AF84" s="3"/>
      <c r="AG84" s="3"/>
      <c r="AH84" s="3"/>
    </row>
    <row r="85" spans="1:34" ht="15.75" thickBot="1">
      <c r="A85" s="389" t="str">
        <f ca="1">OFFSET(L!$C$1,MATCH("General"&amp;"Cpy",L!$A:$A,0)-1,SL,,)</f>
        <v>© 2024 Responsible Minerals Initiative. All rights reserved.</v>
      </c>
      <c r="B85" s="390"/>
      <c r="C85" s="390"/>
      <c r="D85" s="390"/>
      <c r="E85" s="390"/>
      <c r="F85" s="390"/>
      <c r="G85" s="390"/>
      <c r="H85" s="390"/>
      <c r="I85" s="390"/>
      <c r="J85" s="390"/>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4">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B4:H4"/>
    <mergeCell ref="D10:J10"/>
    <mergeCell ref="D14:J14"/>
    <mergeCell ref="D13:J13"/>
    <mergeCell ref="I4:J4"/>
    <mergeCell ref="B7:J7"/>
    <mergeCell ref="B10:B11"/>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38:E38"/>
    <mergeCell ref="G39:J39"/>
    <mergeCell ref="G29:J29"/>
    <mergeCell ref="D26:E26"/>
    <mergeCell ref="D32:E32"/>
    <mergeCell ref="D15:J15"/>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C31E43F3-982C-40EF-9C55-E1C824E5938B}"/>
    <hyperlink ref="D16" r:id="rId2" xr:uid="{43B96C76-82ED-441D-A2BD-FE044300203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9" sqref="D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400" t="s">
        <v>42</v>
      </c>
      <c r="K2" s="401"/>
      <c r="L2" s="401"/>
      <c r="M2" s="401"/>
      <c r="N2" s="401"/>
      <c r="O2" s="401"/>
      <c r="P2" s="163"/>
      <c r="Q2" s="164"/>
      <c r="R2" s="165"/>
      <c r="S2" s="165"/>
      <c r="T2" s="165"/>
      <c r="AH2" s="131" t="s">
        <v>25</v>
      </c>
    </row>
    <row r="3" spans="1:34" s="17" customFormat="1" ht="249.6" customHeight="1">
      <c r="A3" s="204"/>
      <c r="B3" s="402"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2"/>
      <c r="D3" s="402"/>
      <c r="E3" s="402"/>
      <c r="F3" s="166"/>
      <c r="G3" s="403" t="str">
        <f ca="1">OFFSET(L!$C$1,MATCH("General"&amp;"Cpy",L!$A:$A,0)-1,SL,,)</f>
        <v>© 2024 Responsible Minerals Initiative. All rights reserved.</v>
      </c>
      <c r="H3" s="403"/>
      <c r="I3" s="404"/>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191</v>
      </c>
      <c r="B5" s="150" t="s">
        <v>43</v>
      </c>
      <c r="C5" s="153" t="s">
        <v>190</v>
      </c>
      <c r="D5" s="150"/>
      <c r="E5" s="150" t="s">
        <v>71</v>
      </c>
      <c r="F5" s="150" t="s">
        <v>191</v>
      </c>
      <c r="G5" s="150" t="s">
        <v>12</v>
      </c>
      <c r="H5" s="208">
        <v>0</v>
      </c>
      <c r="I5" s="209" t="s">
        <v>192</v>
      </c>
      <c r="J5" s="209" t="s">
        <v>193</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IF(B5="","",IF(ISERROR(MATCH($J5,SorP!$B$1:$B$6226,0)),"",INDIRECT("'SorP'!$A$"&amp;MATCH($S5&amp;$J5,SorP!C:C,0))))</f>
        <v>CN-GS</v>
      </c>
      <c r="U5" s="169"/>
      <c r="V5" s="170">
        <f>IF(C5="",NA(),MATCH($B5&amp;$C5,'Smelter Look-up'!$J:$J,0))</f>
        <v>74</v>
      </c>
      <c r="X5" s="171">
        <f t="shared" ref="X5:X62" si="1">IF(AND(C5="Smelter not listed",OR(LEN(D5)=0,LEN(E5)=0)),1,0)</f>
        <v>0</v>
      </c>
      <c r="AB5" s="171" t="str">
        <f t="shared" ref="AB5:AB62" si="2">B5&amp;C5</f>
        <v>CobaltLanzhou Jinchuan Advanced Materials Technology Co., Ltd.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5" t="str">
        <f ca="1">OFFSET(L!$C$1,MATCH("Checker"&amp;ADDRESS(ROW(),COLUMN(),4),L!$A:$A,0)-1,SL,,)</f>
        <v>To ensure all required fields have been populated before submitting to your customers review form for any line items highlighted in red</v>
      </c>
      <c r="B1" s="405"/>
      <c r="C1" s="405"/>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Central Semiconductor</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Please note that only TO-18, TO-39, TO-46 and TO-72 packaged devices contain cobalt.  None of our products contain mica.</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Fred Borsello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fborsello@centralsemi.com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631-404-1268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Chris Gorton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cgorton@centralsemi.com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631-435-1110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45520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www.centralsemi.com/conflict-minerals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7" t="str">
        <f ca="1">OFFSET(L!$C$1,MATCH("Product List"&amp;ADDRESS(ROW(),COLUMN(),4),L!$A:$A,0)-1,SL,,)</f>
        <v>Completion required only if reporting level "Product (or List of Products)" selected on the 'Declaration' worksheet.</v>
      </c>
      <c r="B1" s="408"/>
      <c r="C1" s="408"/>
      <c r="D1" s="408"/>
      <c r="E1" s="108"/>
    </row>
    <row r="2" spans="1:35">
      <c r="A2" s="20"/>
      <c r="B2" s="110"/>
      <c r="C2" s="110"/>
      <c r="D2"/>
      <c r="E2" s="21"/>
    </row>
    <row r="3" spans="1:35">
      <c r="A3" s="20"/>
      <c r="B3" s="110"/>
      <c r="C3" s="110"/>
      <c r="D3" s="110"/>
      <c r="E3" s="21"/>
    </row>
    <row r="4" spans="1:35" ht="15.75" customHeight="1">
      <c r="A4" s="20"/>
      <c r="B4" s="406" t="s">
        <v>50</v>
      </c>
      <c r="C4" s="406"/>
      <c r="D4" s="406"/>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9" t="str">
        <f ca="1">OFFSET(L!$C$1,MATCH("General"&amp;"Cpy",L!$A:$A,0)-1,SL,,)</f>
        <v>© 2024 Responsible Minerals Initiative. All rights reserved.</v>
      </c>
      <c r="C1001" s="409"/>
      <c r="D1001" s="409"/>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L1" sqref="L1"/>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1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0"/>
      <c r="C1" s="410"/>
      <c r="D1" s="410"/>
      <c r="E1" s="410"/>
      <c r="F1" s="410"/>
      <c r="G1" s="410"/>
    </row>
    <row r="2" spans="1:13">
      <c r="A2" s="411"/>
      <c r="B2" s="411"/>
      <c r="C2" s="411"/>
      <c r="D2" s="411"/>
      <c r="E2" s="411"/>
      <c r="F2" s="411"/>
      <c r="G2" s="411"/>
      <c r="H2" s="411"/>
      <c r="I2" s="411"/>
    </row>
    <row r="3" spans="1:13">
      <c r="A3" s="411"/>
      <c r="B3" s="411"/>
      <c r="C3" s="411"/>
      <c r="D3" s="411"/>
      <c r="E3" s="411"/>
      <c r="F3" s="411"/>
      <c r="G3" s="411"/>
      <c r="H3" s="411"/>
      <c r="I3" s="411"/>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66D77A8-DB23-487B-B1B1-7799D73C78FD}"/>
    </customSheetView>
    <customSheetView guid="{C59130F4-2E03-5E48-94CE-6E4A0484DB9E}" showAutoFilter="1">
      <selection activeCell="E4" sqref="E4"/>
      <pageMargins left="0" right="0" top="0" bottom="0" header="0" footer="0"/>
      <pageSetup paperSize="9" orientation="portrait"/>
      <headerFooter alignWithMargins="0"/>
      <autoFilter ref="B1:N1" xr:uid="{832A20A6-8AB4-4545-9759-35AACB3AFF3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Lisa Mackie</cp:lastModifiedBy>
  <cp:revision/>
  <dcterms:created xsi:type="dcterms:W3CDTF">2010-06-21T21:00:23Z</dcterms:created>
  <dcterms:modified xsi:type="dcterms:W3CDTF">2024-08-19T19:01:42Z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